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0B49E6A3-95B3-4144-BC91-7A0FF73E13E9}" xr6:coauthVersionLast="47" xr6:coauthVersionMax="47" xr10:uidLastSave="{00000000-0000-0000-0000-000000000000}"/>
  <bookViews>
    <workbookView xWindow="3525" yWindow="2595" windowWidth="28350" windowHeight="17265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6" i="2" l="1"/>
  <c r="B325" i="2"/>
  <c r="B324" i="2"/>
  <c r="B323" i="2"/>
  <c r="B322" i="2"/>
  <c r="B321" i="2"/>
  <c r="B320" i="2"/>
  <c r="B308" i="2"/>
  <c r="B290" i="2"/>
  <c r="B319" i="2"/>
  <c r="B318" i="2"/>
  <c r="B317" i="2"/>
  <c r="B316" i="2"/>
  <c r="C2" i="6"/>
  <c r="B2" i="6"/>
  <c r="F2" i="6"/>
  <c r="E2" i="6"/>
  <c r="D2" i="6"/>
  <c r="I2" i="6"/>
  <c r="J2" i="6"/>
  <c r="K2" i="6"/>
  <c r="L2" i="6"/>
  <c r="M2" i="6"/>
  <c r="N2" i="6"/>
  <c r="H2" i="6"/>
  <c r="G2" i="6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22" i="3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K3" i="6" l="1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7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<sst xmlns="http://schemas.openxmlformats.org/spreadsheetml/2006/main" count="2300" uniqueCount="1672">
  <si>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</si>
  <si>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</si>
  <si>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</si>
  <si>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</si>
  <si>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</si>
  <si>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</si>
  <si>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</si>
  <si>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</si>
  <si>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</si>
  <si>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</si>
  <si>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</si>
  <si>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</si>
  <si>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</si>
  <si>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</si>
  <si>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</si>
  <si>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</si>
  <si>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</si>
  <si>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</si>
  <si>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</si>
  <si>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</si>
  <si>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</si>
  <si>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</si>
  <si>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</si>
  <si>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</si>
  <si>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</si>
  <si>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</si>
  <si>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</si>
  <si>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</si>
  <si>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</si>
  <si>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</si>
  <si>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</si>
  <si>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</si>
  <si>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</si>
  <si>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</si>
  <si>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</si>
  <si>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</si>
  <si>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</si>
  <si>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</si>
  <si>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</si>
  <si>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</si>
  <si>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</si>
  <si>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</si>
  <si>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</si>
  <si>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</si>
  <si>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</si>
  <si>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</si>
  <si>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</si>
  <si>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</si>
  <si>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</si>
  <si>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</si>
  <si>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</si>
  <si>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</si>
  <si>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</si>
  <si>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</si>
  <si>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</si>
  <si>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</si>
  <si>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</si>
  <si>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</si>
  <si>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</si>
  <si>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</si>
  <si>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</si>
  <si>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</si>
  <si>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</si>
  <si>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</si>
  <si>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</si>
  <si>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</si>
  <si>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</si>
  <si>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</si>
  <si>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</si>
  <si>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</si>
  <si>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</si>
  <si>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</si>
  <si>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</si>
  <si>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</si>
  <si>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</si>
  <si>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</si>
  <si>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</si>
  <si>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</si>
  <si>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</si>
  <si>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</si>
  <si>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</si>
  <si>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</si>
  <si>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</si>
  <si>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</si>
  <si>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</si>
  <si>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</si>
  <si>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</si>
  <si>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</si>
  <si>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</si>
  <si>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</si>
  <si>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</si>
  <si>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</si>
  <si>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</si>
  <si>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</si>
  <si>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</si>
  <si>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</si>
  <si>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</si>
  <si>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</si>
  <si>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</si>
  <si>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</si>
  <si>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</si>
  <si>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</si>
  <si>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</si>
  <si>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</si>
  <si>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</si>
  <si>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</si>
  <si>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</si>
  <si>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</si>
  <si>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</si>
  <si>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</si>
  <si>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</si>
  <si>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</si>
  <si>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</si>
  <si>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</si>
  <si>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</si>
  <si>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</si>
  <si>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</si>
  <si>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</si>
  <si>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</si>
  <si>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</si>
  <si>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</si>
  <si>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</si>
  <si>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</si>
  <si>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</si>
  <si>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</si>
  <si>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</si>
  <si>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</si>
  <si>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</si>
  <si>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</si>
  <si>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</si>
  <si>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</si>
  <si>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</si>
  <si>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</si>
  <si>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</si>
  <si>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</si>
  <si>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</si>
  <si>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</si>
  <si>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</si>
  <si>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</si>
  <si>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</si>
  <si>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</si>
  <si>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</si>
  <si>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</si>
  <si>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</si>
  <si>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</si>
  <si>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</si>
  <si>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</si>
  <si>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</si>
  <si>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</si>
  <si>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</si>
  <si>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</si>
  <si>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</si>
  <si>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</si>
  <si>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</si>
  <si>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</si>
  <si>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</si>
  <si>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</si>
  <si>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</si>
  <si>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</si>
  <si>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</si>
  <si>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</si>
  <si>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</si>
  <si>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</si>
  <si>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</si>
  <si>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</si>
  <si>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</si>
  <si>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</si>
  <si>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</si>
  <si>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</si>
  <si>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</si>
  <si>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</si>
  <si>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</si>
  <si>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</si>
  <si>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</si>
  <si>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</si>
  <si>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</si>
  <si>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</si>
  <si>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</si>
  <si>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</si>
  <si>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</si>
  <si>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</si>
  <si>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</si>
  <si>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</si>
  <si>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</si>
  <si>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</si>
  <si>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</si>
  <si>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</si>
  <si>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</si>
  <si>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</si>
  <si>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</si>
  <si>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</si>
  <si>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</si>
  <si>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</si>
  <si>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</si>
  <si>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</si>
  <si>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</si>
  <si>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</si>
  <si>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</si>
  <si>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</si>
  <si>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</si>
  <si>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</si>
  <si>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</si>
  <si>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</si>
  <si>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</si>
  <si>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</si>
  <si>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</si>
  <si>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</si>
  <si>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</si>
  <si>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</si>
  <si>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</si>
  <si>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</si>
  <si>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</si>
  <si>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</si>
  <si>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</si>
  <si>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</si>
  <si>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</si>
  <si>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</si>
  <si>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</si>
  <si>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</si>
  <si>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</si>
  <si>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</si>
  <si>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</si>
  <si>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</si>
  <si>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</si>
  <si>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</si>
  <si>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</si>
  <si>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</si>
  <si>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</si>
  <si>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</si>
  <si>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</si>
  <si>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</si>
  <si>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</si>
  <si>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</si>
  <si>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</si>
  <si>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</si>
  <si>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</si>
  <si>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</si>
  <si>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</si>
  <si>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</si>
  <si>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</si>
  <si>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</si>
  <si>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</si>
  <si>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</si>
  <si>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</si>
  <si>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</si>
  <si>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</si>
  <si>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</si>
  <si>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</si>
  <si>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</si>
  <si>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</si>
  <si>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</si>
  <si>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</si>
  <si>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</si>
  <si>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</si>
  <si>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</si>
  <si>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</si>
  <si>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</si>
  <si>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</si>
  <si>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</si>
  <si>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</si>
  <si>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</si>
  <si>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</si>
  <si>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</si>
  <si>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</si>
  <si>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</si>
  <si>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</si>
  <si>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</si>
  <si>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</si>
  <si>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</si>
  <si>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</si>
  <si>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</si>
  <si>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</si>
  <si>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</si>
  <si>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</si>
  <si>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</si>
  <si>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</si>
  <si>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</si>
  <si>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</si>
  <si>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</si>
  <si>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</si>
  <si>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</si>
  <si>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</si>
  <si>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</si>
  <si>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</si>
  <si>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</si>
  <si>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</si>
  <si>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</si>
  <si>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</si>
  <si>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</si>
  <si>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</si>
  <si>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</si>
  <si>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</si>
  <si>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</si>
  <si>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</si>
  <si>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</si>
  <si>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</si>
  <si>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</si>
  <si>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</si>
  <si>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</si>
  <si>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</si>
  <si>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</si>
  <si>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</si>
  <si>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</si>
  <si>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</si>
  <si>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</si>
  <si>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</si>
  <si>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</si>
  <si>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</si>
  <si>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</si>
  <si>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</si>
  <si>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</si>
  <si>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</si>
  <si>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</si>
  <si>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</si>
  <si>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</si>
  <si>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</si>
  <si>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</si>
  <si>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</si>
  <si>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</si>
  <si>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</si>
  <si>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</si>
  <si>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</si>
  <si>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</si>
  <si>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</si>
  <si>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</si>
  <si>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</si>
  <si>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</si>
  <si>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</si>
  <si>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</si>
  <si>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</si>
  <si>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</si>
  <si>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</si>
  <si>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</si>
  <si>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</si>
  <si>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</si>
  <si>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</si>
  <si>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</si>
  <si>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</si>
  <si>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</si>
  <si>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</si>
  <si>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</si>
  <si>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</si>
  <si>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</si>
  <si>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</si>
  <si>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</si>
  <si>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</si>
  <si>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</si>
  <si>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</si>
  <si>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</si>
  <si>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</si>
  <si>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</si>
  <si>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</si>
  <si>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</si>
  <si>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</si>
  <si>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</si>
  <si>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</si>
  <si>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</si>
  <si>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</si>
  <si>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</si>
  <si>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</si>
  <si>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</si>
  <si>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</si>
  <si>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</si>
  <si>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</si>
  <si>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</si>
  <si>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</si>
  <si>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</si>
  <si>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</si>
  <si>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</si>
  <si>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</si>
  <si>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</si>
  <si>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</si>
  <si>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</si>
  <si>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</si>
  <si>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</si>
  <si>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</si>
  <si>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</si>
  <si>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</si>
  <si>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</si>
  <si>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</si>
  <si>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</si>
  <si>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</si>
  <si>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</si>
  <si>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</si>
  <si>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</si>
  <si>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</si>
  <si>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</si>
  <si>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</si>
  <si>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</si>
  <si>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</si>
  <si>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</si>
  <si>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</si>
  <si>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</si>
  <si>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</si>
  <si>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</si>
  <si>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</si>
  <si>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</si>
  <si>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</si>
  <si>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</si>
  <si>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</si>
  <si>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</si>
  <si>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</si>
  <si>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</si>
  <si>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</si>
  <si>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</si>
  <si>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</si>
  <si>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</si>
  <si>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</si>
  <si>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</si>
  <si>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</si>
  <si>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</si>
  <si>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</si>
  <si>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</si>
  <si>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</si>
  <si>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</si>
  <si>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</si>
  <si>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</si>
  <si>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</si>
  <si>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</si>
  <si>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</si>
  <si>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</si>
  <si>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</si>
  <si>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</si>
  <si>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</si>
  <si>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</si>
  <si>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</si>
  <si>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</si>
  <si>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</si>
  <si>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</si>
  <si>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</si>
  <si>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</si>
  <si>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</si>
  <si>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</si>
  <si>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</si>
  <si>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</si>
  <si>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</si>
  <si>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</si>
  <si>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</si>
  <si>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</si>
  <si>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</si>
  <si>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</si>
  <si>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</si>
  <si>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</si>
  <si>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</si>
  <si>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</si>
  <si>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</si>
  <si>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</si>
  <si>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</si>
  <si>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</si>
  <si>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</si>
  <si>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</si>
  <si>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</si>
  <si>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</si>
  <si>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</si>
  <si>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</si>
  <si>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</si>
  <si>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</si>
  <si>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</si>
  <si>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</si>
  <si>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</si>
  <si>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</si>
  <si>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</si>
  <si>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</si>
  <si>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</si>
  <si>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</si>
  <si>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</si>
  <si>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</si>
  <si>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</si>
  <si>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</si>
  <si>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</si>
  <si>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</si>
  <si>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</si>
  <si>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</si>
  <si>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</si>
  <si>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</si>
  <si>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</si>
  <si>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</si>
  <si>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</si>
  <si>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</si>
  <si>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</si>
  <si>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</si>
  <si>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</si>
  <si>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</si>
  <si>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</si>
  <si>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</si>
  <si>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</si>
  <si>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</si>
  <si>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</si>
  <si>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</si>
  <si>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</si>
  <si>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</si>
  <si>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</si>
  <si>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</si>
  <si>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</si>
  <si>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</si>
  <si>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</si>
  <si>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</si>
  <si>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</si>
  <si>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</si>
  <si>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</si>
  <si>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</si>
  <si>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</si>
  <si>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</si>
  <si>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</si>
  <si>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</si>
  <si>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</si>
  <si>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</si>
  <si>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</si>
  <si>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</si>
  <si>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</si>
  <si>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</si>
  <si>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</si>
  <si>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</si>
  <si>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</si>
  <si>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</si>
  <si>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</si>
  <si>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</si>
  <si>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</si>
  <si>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</si>
  <si>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</si>
  <si>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</si>
  <si>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</si>
  <si>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</si>
  <si>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</si>
  <si>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</si>
  <si>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</si>
  <si>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</si>
  <si>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</si>
  <si>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</si>
  <si>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</si>
  <si>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</si>
  <si>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</si>
  <si>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</si>
  <si>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</si>
  <si>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</si>
  <si>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</si>
  <si>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</si>
  <si>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</si>
  <si>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</si>
  <si>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</si>
  <si>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</si>
  <si>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</si>
  <si>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</si>
  <si>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</si>
  <si>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</si>
  <si>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</si>
  <si>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</si>
  <si>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</si>
  <si>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</si>
  <si>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</si>
  <si>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</si>
  <si>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</si>
  <si>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</si>
  <si>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</si>
  <si>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</si>
  <si>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</si>
  <si>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</si>
  <si>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</si>
  <si>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</si>
  <si>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</si>
  <si>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</si>
  <si>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</si>
  <si>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</si>
  <si>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</si>
  <si>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</si>
  <si>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</si>
  <si>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</si>
  <si>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</si>
  <si>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</si>
  <si>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</si>
  <si>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</si>
  <si>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</si>
  <si>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</si>
  <si>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</si>
  <si>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</si>
  <si>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</si>
  <si>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</si>
  <si>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</si>
  <si>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</si>
  <si>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</si>
  <si>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</si>
  <si>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</si>
  <si>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</si>
  <si>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</si>
  <si>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</si>
  <si>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</si>
  <si>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</si>
  <si>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</si>
  <si>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</si>
  <si>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</si>
  <si>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</si>
  <si>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</si>
  <si>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</si>
  <si>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</si>
  <si>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</si>
  <si>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</si>
  <si>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</si>
  <si>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</si>
  <si>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</si>
  <si>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</si>
  <si>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</si>
  <si>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</si>
  <si>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</si>
  <si>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</si>
  <si>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</si>
  <si>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</si>
  <si>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</si>
  <si>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</si>
  <si>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</si>
  <si>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</si>
  <si>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</si>
  <si>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</si>
  <si>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</si>
  <si>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</si>
  <si>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</si>
  <si>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</si>
  <si>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</si>
  <si>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</si>
  <si>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</si>
  <si>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</si>
  <si>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</si>
  <si>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</si>
  <si>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</si>
  <si>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</si>
  <si>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</si>
  <si>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</si>
  <si>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</si>
  <si>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</si>
  <si>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</si>
  <si>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</si>
  <si>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</si>
  <si>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</si>
  <si>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</si>
  <si>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</si>
  <si>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</si>
  <si>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</si>
  <si>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</si>
  <si>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</si>
  <si>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</si>
  <si>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</si>
  <si>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</si>
  <si>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</si>
  <si>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</si>
  <si>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</si>
  <si>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</si>
  <si>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</si>
  <si>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</si>
  <si>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</si>
  <si>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</si>
  <si>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</si>
  <si>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</si>
  <si>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</si>
  <si>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</si>
  <si>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</si>
  <si>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</si>
  <si>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</si>
  <si>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</si>
  <si>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</si>
  <si>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</si>
  <si>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</si>
  <si>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</si>
  <si>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</si>
  <si>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</si>
  <si>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</si>
  <si>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</si>
  <si>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</si>
  <si>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</si>
  <si>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</si>
  <si>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</si>
  <si>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</si>
  <si>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</si>
  <si>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</si>
  <si>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</si>
  <si>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</si>
  <si>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</si>
  <si>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</si>
  <si>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</si>
  <si>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</si>
  <si>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</si>
  <si>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</si>
  <si>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</si>
  <si>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</si>
  <si>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</si>
  <si>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</si>
  <si>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</si>
  <si>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</si>
  <si>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</si>
  <si>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</si>
  <si>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</si>
  <si>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</si>
  <si>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</si>
  <si>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</si>
  <si>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</si>
  <si>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</si>
  <si>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</si>
  <si>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</si>
  <si>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</si>
  <si>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</si>
  <si>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</si>
  <si>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</si>
  <si>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</si>
  <si>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</si>
  <si>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</si>
  <si>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</si>
  <si>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</si>
  <si>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</si>
  <si>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</si>
  <si>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</si>
  <si>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</si>
  <si>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</si>
  <si>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</si>
  <si>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</si>
  <si>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</si>
  <si>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</si>
  <si>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</si>
  <si>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</si>
  <si>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</si>
  <si>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</si>
  <si>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</si>
  <si>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</si>
  <si>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</si>
  <si>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</si>
  <si>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</si>
  <si>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</si>
  <si>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</si>
  <si>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</si>
  <si>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</si>
  <si>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</si>
  <si>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</si>
  <si>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</si>
  <si>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</si>
  <si>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</si>
  <si>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</si>
  <si>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</si>
  <si>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</si>
  <si>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</si>
  <si>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</si>
  <si>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</si>
  <si>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</si>
  <si>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</si>
  <si>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</si>
  <si>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</si>
  <si>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</si>
  <si>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</si>
  <si>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</si>
  <si>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</si>
  <si>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</si>
  <si>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</si>
  <si>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</si>
  <si>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</si>
  <si>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</si>
  <si>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</si>
  <si>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</si>
  <si>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</si>
  <si>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</si>
  <si>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</si>
  <si>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</si>
  <si>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</si>
  <si>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</si>
  <si>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</si>
  <si>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</si>
  <si>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</si>
  <si>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</si>
  <si>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</si>
  <si>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</si>
  <si>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</si>
  <si>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</si>
  <si>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</si>
  <si>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</si>
  <si>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</si>
  <si>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</si>
  <si>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</si>
  <si>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</si>
  <si>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</si>
  <si>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</si>
  <si>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</si>
  <si>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</si>
  <si>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</si>
  <si>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</si>
  <si>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</si>
  <si>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</si>
  <si>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</si>
  <si>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</si>
  <si>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</si>
  <si>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</si>
  <si>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</si>
  <si>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</si>
  <si>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</si>
  <si>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</si>
  <si>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</si>
  <si>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</si>
  <si>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</si>
  <si>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</si>
  <si>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</si>
  <si>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</si>
  <si>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</si>
  <si>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</si>
  <si>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</si>
  <si>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</si>
  <si>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</si>
  <si>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</si>
  <si>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</si>
  <si>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</si>
  <si>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</si>
  <si>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</si>
  <si>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</si>
  <si>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</si>
  <si>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</si>
  <si>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</si>
  <si>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</si>
  <si>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</si>
  <si>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</si>
  <si>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</si>
  <si>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</si>
  <si>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</si>
  <si>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</si>
  <si>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</si>
  <si>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</si>
  <si>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</si>
  <si>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</si>
  <si>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</si>
  <si>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</si>
  <si>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</si>
  <si>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</si>
  <si>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</si>
  <si>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</si>
  <si>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</si>
  <si>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</si>
  <si>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</si>
  <si>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</si>
  <si>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</si>
  <si>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</si>
  <si>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</si>
  <si>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</si>
  <si>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</si>
  <si>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</si>
  <si>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</si>
  <si>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</si>
  <si>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</si>
  <si>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</si>
  <si>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</si>
  <si>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</si>
  <si>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</si>
  <si>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</si>
  <si>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</si>
  <si>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</si>
  <si>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</si>
  <si>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</si>
  <si>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</si>
  <si>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</si>
  <si>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</si>
  <si>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</si>
  <si>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</si>
  <si>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</si>
  <si>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</si>
  <si>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</si>
  <si>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</si>
  <si>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</si>
  <si>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</si>
  <si>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</si>
  <si>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</si>
  <si>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</si>
  <si>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</si>
  <si>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</si>
  <si>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</si>
  <si>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</si>
  <si>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</si>
  <si>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</si>
  <si>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</si>
  <si>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</si>
  <si>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</si>
  <si>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</si>
  <si>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</si>
  <si>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</si>
  <si>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</si>
  <si>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</si>
  <si>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</si>
  <si>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</si>
  <si>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</si>
  <si>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</si>
  <si>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</si>
  <si>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</si>
  <si>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</si>
  <si>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</si>
  <si>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</si>
  <si>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</si>
  <si>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</si>
  <si>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</si>
  <si>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</si>
  <si>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</si>
  <si>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</si>
  <si>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</si>
  <si>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</si>
  <si>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</si>
  <si>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</si>
  <si>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</si>
  <si>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</si>
  <si>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</si>
  <si>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</si>
  <si>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</si>
  <si>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</si>
  <si>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</si>
  <si>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</si>
  <si>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</si>
  <si>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</si>
  <si>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</si>
  <si>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</si>
  <si>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</si>
  <si>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</si>
  <si>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</si>
  <si>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</si>
  <si>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</si>
  <si>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</si>
  <si>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</si>
  <si>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</si>
  <si>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</si>
  <si>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</si>
  <si>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</si>
  <si>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</si>
  <si>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</si>
  <si>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</si>
  <si>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</si>
  <si>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</si>
  <si>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</si>
  <si>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</si>
  <si>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</si>
  <si>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</si>
  <si>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</si>
  <si>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</si>
  <si>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</si>
  <si>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</si>
  <si>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</si>
  <si>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</si>
  <si>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</si>
  <si>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</si>
  <si>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</si>
  <si>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</si>
  <si>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</si>
  <si>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</si>
  <si>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</si>
  <si>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</si>
  <si>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</si>
  <si>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</si>
  <si>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</si>
  <si>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</si>
  <si>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</si>
  <si>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</si>
  <si>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</si>
  <si>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</si>
  <si>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</si>
  <si>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</si>
  <si>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</si>
  <si>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</si>
  <si>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</si>
  <si>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</si>
  <si>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</si>
  <si>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</si>
  <si>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</si>
  <si>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</si>
  <si>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</si>
  <si>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</si>
  <si>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</si>
  <si>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</si>
  <si>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</si>
  <si>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</si>
  <si>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</si>
  <si>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</si>
  <si>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</si>
  <si>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</si>
  <si>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</si>
  <si>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</si>
  <si>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</si>
  <si>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</si>
  <si>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</si>
  <si>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</si>
  <si>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</si>
  <si>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</si>
  <si>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</si>
  <si>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</si>
  <si>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</si>
  <si>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</si>
  <si>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</si>
  <si>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</si>
  <si>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</si>
  <si>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</si>
  <si>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</si>
  <si>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</si>
  <si>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</si>
  <si>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</si>
  <si>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</si>
  <si>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</si>
  <si>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</si>
  <si>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</si>
  <si>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</si>
  <si>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</si>
  <si>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</si>
  <si>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</si>
  <si>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</si>
  <si>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</si>
  <si>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</si>
  <si>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</si>
  <si>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</si>
  <si>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</si>
  <si>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</si>
  <si>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</si>
  <si>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</si>
  <si>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</si>
  <si>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</si>
  <si>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</si>
  <si>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</si>
  <si>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</si>
  <si>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</si>
  <si>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</si>
  <si>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</si>
  <si>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</si>
  <si>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</si>
  <si>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</si>
  <si>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</si>
  <si>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</si>
  <si>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</si>
  <si>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</si>
  <si>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</si>
  <si>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</si>
  <si>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</si>
  <si>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</si>
  <si>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</si>
  <si>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</si>
  <si>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</si>
  <si>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</si>
  <si>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</si>
  <si>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</si>
  <si>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</si>
  <si>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</si>
  <si>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</si>
  <si>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</si>
  <si>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</si>
  <si>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</si>
  <si>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</si>
  <si>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</si>
  <si>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</si>
  <si>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</si>
  <si>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</si>
  <si>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</si>
  <si>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</si>
  <si>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</si>
  <si>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</si>
  <si>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</si>
  <si>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</si>
  <si>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</si>
  <si>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</si>
  <si>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</si>
  <si>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</si>
  <si>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</si>
  <si>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</si>
  <si>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</si>
  <si>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</si>
  <si>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</si>
  <si>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</si>
  <si>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</si>
  <si>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</si>
  <si>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</si>
  <si>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</si>
  <si>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</si>
  <si>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</si>
  <si>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</si>
  <si>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</si>
  <si>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</si>
  <si>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</si>
  <si>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</si>
  <si>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</si>
  <si>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</si>
  <si>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</si>
  <si>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</si>
  <si>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</si>
  <si>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</si>
  <si>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</si>
  <si>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</si>
  <si>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</si>
  <si>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</si>
  <si>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</si>
  <si>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</si>
  <si>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</si>
  <si>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</si>
  <si>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</si>
  <si>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</si>
  <si>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</si>
  <si>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</si>
  <si>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</si>
  <si>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</si>
  <si>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</si>
  <si>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</si>
  <si>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</si>
  <si>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</si>
  <si>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</si>
  <si>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</si>
  <si>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</si>
  <si>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</si>
  <si>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</si>
  <si>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</si>
  <si>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</si>
  <si>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</si>
  <si>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</si>
  <si>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</si>
  <si>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</si>
  <si>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</si>
  <si>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</si>
  <si>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</si>
  <si>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</si>
  <si>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</si>
  <si>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</si>
  <si>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</si>
  <si>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</si>
  <si>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</si>
  <si>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</si>
  <si>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</si>
  <si>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</si>
  <si>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</si>
  <si>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</si>
  <si>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</si>
  <si>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</si>
  <si>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</si>
  <si>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</si>
  <si>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</si>
  <si>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</si>
  <si>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</si>
  <si>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</si>
  <si>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</si>
  <si>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</si>
  <si>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</si>
  <si>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</si>
  <si>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</si>
  <si>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</si>
  <si>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</si>
  <si>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</si>
  <si>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</si>
  <si>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</si>
  <si>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</si>
  <si>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</si>
  <si>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</si>
  <si>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</si>
  <si>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</si>
  <si>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</si>
  <si>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</si>
  <si>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</si>
  <si>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</si>
  <si>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</si>
  <si>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</si>
  <si>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</si>
  <si>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</si>
  <si>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</si>
  <si>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</si>
  <si>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</si>
  <si>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</si>
  <si>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</si>
  <si>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</si>
  <si>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</si>
  <si>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</si>
  <si>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</si>
  <si>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</si>
  <si>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</si>
  <si>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</si>
  <si>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</si>
  <si>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</si>
  <si>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</si>
  <si>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</si>
  <si>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</si>
  <si>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</si>
  <si>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</si>
  <si>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</si>
  <si>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</si>
  <si>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</si>
  <si>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</si>
  <si>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</si>
  <si>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</si>
  <si>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</si>
  <si>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</si>
  <si>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</si>
  <si>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</si>
  <si>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</si>
  <si>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</si>
  <si>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</si>
  <si>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</si>
  <si>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</si>
  <si>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</si>
  <si>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</si>
  <si>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</si>
  <si>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</si>
  <si>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</si>
  <si>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</si>
  <si>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</si>
  <si>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</si>
  <si>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</si>
  <si>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</si>
  <si>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</si>
  <si>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</si>
  <si>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</si>
  <si>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</si>
  <si>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</si>
  <si>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</si>
  <si>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</si>
  <si>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</si>
  <si>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</si>
  <si>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</si>
  <si>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</si>
  <si>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</si>
  <si>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</si>
  <si>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</si>
  <si>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</si>
  <si>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</si>
  <si>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</si>
  <si>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</si>
  <si>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</si>
  <si>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</si>
  <si>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</si>
  <si>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</si>
  <si>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</si>
  <si>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</si>
  <si>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</si>
  <si>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</si>
  <si>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</si>
  <si>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</si>
  <si>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</si>
  <si>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</si>
  <si>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</si>
  <si>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</si>
  <si>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</si>
  <si>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</si>
  <si>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</si>
  <si>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</si>
  <si>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</si>
  <si>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</si>
  <si>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</si>
  <si>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</si>
  <si>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</si>
  <si>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</si>
  <si>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</si>
  <si>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</si>
  <si>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</si>
  <si>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</si>
  <si>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</si>
  <si>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</si>
  <si>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</si>
  <si>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</si>
  <si>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</si>
  <si>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</si>
  <si>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</si>
  <si>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</si>
  <si>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</si>
  <si>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</si>
  <si>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</si>
  <si>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</si>
  <si>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</si>
  <si>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</si>
  <si>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</si>
  <si>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</si>
  <si>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</si>
  <si>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</si>
  <si>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</si>
  <si>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</si>
  <si>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</si>
  <si>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</si>
  <si>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</si>
  <si>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</si>
  <si>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</si>
  <si>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</si>
  <si>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</si>
  <si>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</si>
  <si>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</si>
  <si>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</si>
  <si>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</si>
  <si>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</si>
  <si>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</si>
  <si>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</si>
  <si>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</si>
  <si>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</si>
  <si>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</si>
  <si>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</si>
  <si>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</si>
  <si>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</si>
  <si>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</si>
  <si>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</si>
  <si>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</si>
  <si>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</si>
  <si>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</si>
  <si>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</si>
  <si>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</si>
  <si>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C6H5CCH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</si>
  <si>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</si>
  <si>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</si>
  <si>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</si>
  <si>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</si>
  <si>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</si>
  <si>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</si>
  <si>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</si>
  <si>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</si>
  <si>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</si>
  <si>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</si>
  <si>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</si>
  <si>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</si>
  <si>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</si>
  <si>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</si>
  <si>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</si>
  <si>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</si>
  <si>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</si>
  <si>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</si>
  <si>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</si>
  <si>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</si>
  <si>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</si>
  <si>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</si>
  <si>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</si>
  <si>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</si>
  <si>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</si>
  <si>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</si>
  <si>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</si>
  <si>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</si>
  <si>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</si>
  <si>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</si>
  <si>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</si>
  <si>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</si>
  <si>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</si>
  <si>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</si>
  <si>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</si>
  <si>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</si>
  <si>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</si>
  <si>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</si>
  <si>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</si>
  <si>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</si>
  <si>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</si>
  <si>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</si>
  <si>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</si>
  <si>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</si>
  <si>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</si>
  <si>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</si>
  <si>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</si>
  <si>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</si>
  <si>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</si>
  <si>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</si>
  <si>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</si>
  <si>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</si>
  <si>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</si>
  <si>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</si>
  <si>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</si>
  <si>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</si>
  <si>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</si>
  <si>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</si>
  <si>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</si>
  <si>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</si>
  <si>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</si>
  <si>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</si>
  <si>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</si>
  <si>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</si>
  <si>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</si>
  <si>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</si>
  <si>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</si>
  <si>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</si>
  <si>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</si>
  <si>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</si>
  <si>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</si>
  <si>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</si>
  <si>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</si>
  <si>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</si>
  <si>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</si>
  <si>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</si>
  <si>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</si>
  <si>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</si>
  <si>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</si>
  <si>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</si>
  <si>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</si>
  <si>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</si>
  <si>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</si>
  <si>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</si>
  <si>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</si>
  <si>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</si>
  <si>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</si>
  <si>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</si>
  <si>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</si>
  <si>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</si>
  <si>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</si>
  <si>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</si>
  <si>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</si>
  <si>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</si>
  <si>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</si>
  <si>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</si>
  <si>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</si>
  <si>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</si>
  <si>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</si>
  <si>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</si>
  <si>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</si>
  <si>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</si>
  <si>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</si>
  <si>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</si>
  <si>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</si>
  <si>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</si>
  <si>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</si>
  <si>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</si>
  <si>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</si>
  <si>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</si>
  <si>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</si>
  <si>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</si>
  <si>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</si>
  <si>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</si>
  <si>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</si>
  <si>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</si>
  <si>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</si>
  <si>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</si>
  <si>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</si>
  <si>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</si>
  <si>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</si>
  <si>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</si>
  <si>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</si>
  <si>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</si>
  <si>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</si>
  <si>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</si>
  <si>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</si>
  <si>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</si>
  <si>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</si>
  <si>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</si>
  <si>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</si>
  <si>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</si>
  <si>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</si>
  <si>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</si>
  <si>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</si>
  <si>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</si>
  <si>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</si>
  <si>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</si>
  <si>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</si>
  <si>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</si>
  <si>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</si>
  <si>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</si>
  <si>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</si>
  <si>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</si>
  <si>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</si>
  <si>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</si>
  <si>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</si>
  <si>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</si>
  <si>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</si>
  <si>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</si>
  <si>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</si>
  <si>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</si>
  <si>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</si>
  <si>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</si>
  <si>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</si>
  <si>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</si>
  <si>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</si>
  <si>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</si>
  <si>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</si>
  <si>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</si>
  <si>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</si>
  <si>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</si>
  <si>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</si>
  <si>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</si>
  <si>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</si>
  <si>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</si>
  <si>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</si>
  <si>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</si>
  <si>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</si>
  <si>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</si>
  <si>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</si>
  <si>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</si>
  <si>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</si>
  <si>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</si>
  <si>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</si>
  <si>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</si>
  <si>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</si>
  <si>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</si>
  <si>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</si>
  <si>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</si>
  <si>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</si>
  <si>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</si>
  <si>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</si>
  <si>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</si>
  <si>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</si>
  <si>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</si>
  <si>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</si>
  <si>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</si>
  <si>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</si>
  <si>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</si>
  <si>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</si>
  <si>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</si>
  <si>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</si>
  <si>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</si>
  <si>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</si>
  <si>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</si>
  <si>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</si>
  <si>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</si>
  <si>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</si>
  <si>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</si>
  <si>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</si>
  <si>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</si>
  <si>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</si>
  <si>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</si>
  <si>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</si>
  <si>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</si>
  <si>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</si>
  <si>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</si>
  <si>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</si>
  <si>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</si>
  <si>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</si>
  <si>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</si>
  <si>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</si>
  <si>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</si>
  <si>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</si>
  <si>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</si>
  <si>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</si>
  <si>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</si>
  <si>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</si>
  <si>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</si>
  <si>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</si>
  <si>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</si>
  <si>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</si>
  <si>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</si>
  <si>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</si>
  <si>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</si>
  <si>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</si>
  <si>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</si>
  <si>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</si>
  <si>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</si>
  <si>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</si>
  <si>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</si>
  <si>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</si>
  <si>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</si>
  <si>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</si>
  <si>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</si>
  <si>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</si>
  <si>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</si>
  <si>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</si>
  <si>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</si>
  <si>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</si>
  <si>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</si>
  <si>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</si>
  <si>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</si>
  <si>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</si>
  <si>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</si>
  <si>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</si>
  <si>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</si>
  <si>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</si>
  <si>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</si>
  <si>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</si>
  <si>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</si>
  <si>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</si>
  <si>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</si>
  <si>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</si>
  <si>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</si>
  <si>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</si>
  <si>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</si>
  <si>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</si>
  <si>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</si>
  <si>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</si>
  <si>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</si>
  <si>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</si>
  <si>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</si>
  <si>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</si>
  <si>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</si>
  <si>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</si>
  <si>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</si>
  <si>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</si>
  <si>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</si>
  <si>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</si>
  <si>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</si>
  <si>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</si>
  <si>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</si>
  <si>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</si>
  <si>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</si>
  <si>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</si>
  <si>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</si>
  <si>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</si>
  <si>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</si>
  <si>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</si>
  <si>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</si>
  <si>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</si>
  <si>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</si>
  <si>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</si>
  <si>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</si>
  <si>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</si>
  <si>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</si>
  <si>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</si>
  <si>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</si>
  <si>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</si>
  <si>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</si>
  <si>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</si>
  <si>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</si>
  <si>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</si>
  <si>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</si>
  <si>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</si>
  <si>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</si>
  <si>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</si>
  <si>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</si>
  <si>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</si>
  <si>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</si>
  <si>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</si>
  <si>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</si>
  <si>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</si>
  <si>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</si>
  <si>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</si>
  <si>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</si>
  <si>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</si>
  <si>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</si>
  <si>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</si>
  <si>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</si>
  <si>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</si>
  <si>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</si>
  <si>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</si>
  <si>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</si>
  <si>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</si>
  <si>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</si>
  <si>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</si>
  <si>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</si>
  <si>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</si>
  <si>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</si>
  <si>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>The tentative, suggested, and rejected molecules have been moved to another tag.</t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</si>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</sst>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5" fillId="37" borderId="0" xfId="0" applyFont="1" applyFill="1">
      <alignment vertical="center"/>
    </xf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FFFF"/>
      <color rgb="FFCCFFCC"/>
      <color rgb="FFFFFF99"/>
      <color rgb="FFFFFFCC"/>
      <color rgb="FFFFFF66"/>
      <color rgb="FF33CCFF"/>
      <color rgb="FFCCFFFF"/>
      <color rgb="FF0000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44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36</c:v>
                </c:pt>
                <c:pt idx="5">
                  <c:v>24</c:v>
                </c:pt>
                <c:pt idx="6">
                  <c:v>24</c:v>
                </c:pt>
                <c:pt idx="7">
                  <c:v>18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37" Type="http://schemas.openxmlformats.org/officeDocument/2006/relationships/hyperlink" Target="http://ui.adsabs.harvard.edu/abs/1977ApJ...216L..49S" TargetMode="External"/><Relationship Id="rId58" Type="http://schemas.openxmlformats.org/officeDocument/2006/relationships/hyperlink" Target="http://ui.adsabs.harvard.edu/abs/1984ApJ...276L..25B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23" Type="http://schemas.openxmlformats.org/officeDocument/2006/relationships/hyperlink" Target="http://ui.adsabs.harvard.edu/abs/2002ApJ...566L.109W" TargetMode="External"/><Relationship Id="rId144" Type="http://schemas.openxmlformats.org/officeDocument/2006/relationships/hyperlink" Target="http://ui.adsabs.harvard.edu/abs/2008A%26A...485L..33A" TargetMode="External"/><Relationship Id="rId330" Type="http://schemas.openxmlformats.org/officeDocument/2006/relationships/hyperlink" Target="https://ui.adsabs.harvard.edu/abs/2023ApJ...944L..45R" TargetMode="External"/><Relationship Id="rId90" Type="http://schemas.openxmlformats.org/officeDocument/2006/relationships/hyperlink" Target="http://ui.adsabs.harvard.edu/abs/1992ApJ...386L..51K" TargetMode="External"/><Relationship Id="rId165" Type="http://schemas.openxmlformats.org/officeDocument/2006/relationships/hyperlink" Target="http://iopscience.iop.org/2041-8205/771/1/L10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72" Type="http://schemas.openxmlformats.org/officeDocument/2006/relationships/hyperlink" Target="https://ui.adsabs.harvard.edu/abs/2024ApJ...967...39S" TargetMode="External"/><Relationship Id="rId393" Type="http://schemas.openxmlformats.org/officeDocument/2006/relationships/hyperlink" Target="https://ui.adsabs.harvard.edu/abs/2024A%26A...687L..22C" TargetMode="External"/><Relationship Id="rId211" Type="http://schemas.openxmlformats.org/officeDocument/2006/relationships/hyperlink" Target="http://ui.adsabs.harvard.edu/abs/2018A%26A...611L...1A" TargetMode="External"/><Relationship Id="rId232" Type="http://schemas.openxmlformats.org/officeDocument/2006/relationships/hyperlink" Target="http://ui.adsabs.harvard.edu/abs/2008A%26A...482..179B" TargetMode="External"/><Relationship Id="rId253" Type="http://schemas.openxmlformats.org/officeDocument/2006/relationships/hyperlink" Target="http://adsabs.harvard.edu/cgi-bin/nph-bib_query?bibcode=1971ApJ...163L..53S" TargetMode="External"/><Relationship Id="rId274" Type="http://schemas.openxmlformats.org/officeDocument/2006/relationships/hyperlink" Target="https://ui.adsabs.harvard.edu/abs/2021PNAS..11801314R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27" Type="http://schemas.openxmlformats.org/officeDocument/2006/relationships/hyperlink" Target="http://ui.adsabs.harvard.edu/abs/1975ApJ...199L..47M" TargetMode="External"/><Relationship Id="rId48" Type="http://schemas.openxmlformats.org/officeDocument/2006/relationships/hyperlink" Target="http://ui.adsabs.harvard.edu/abs/1979ApJ...234L.139L" TargetMode="External"/><Relationship Id="rId69" Type="http://schemas.openxmlformats.org/officeDocument/2006/relationships/hyperlink" Target="http://ui.adsabs.harvard.edu/abs/1987ApJ...321L..75T" TargetMode="External"/><Relationship Id="rId113" Type="http://schemas.openxmlformats.org/officeDocument/2006/relationships/hyperlink" Target="http://ui.adsabs.harvard.edu/abs/2000A%26A...363L...9G" TargetMode="External"/><Relationship Id="rId134" Type="http://schemas.openxmlformats.org/officeDocument/2006/relationships/hyperlink" Target="http://ui.adsabs.harvard.edu/abs/2006ApJ...652L.141M" TargetMode="External"/><Relationship Id="rId320" Type="http://schemas.openxmlformats.org/officeDocument/2006/relationships/hyperlink" Target="https://ui.adsabs.harvard.edu/abs/2022ApJ...940L..11K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printerSettings" Target="../printerSettings/printerSettings2.bin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8"/>
  <sheetViews>
    <sheetView topLeftCell="A19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1533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1606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1360</v>
      </c>
    </row>
    <row r="31" spans="1:6">
      <c r="A31" s="6" t="s">
        <v>45</v>
      </c>
      <c r="B31" s="75" t="s">
        <v>1361</v>
      </c>
    </row>
    <row r="32" spans="1:6">
      <c r="A32" s="6" t="s">
        <v>46</v>
      </c>
      <c r="B32" s="75" t="s">
        <v>1359</v>
      </c>
    </row>
    <row r="33" spans="1:7" ht="15">
      <c r="A33" s="98" t="s">
        <v>47</v>
      </c>
      <c r="G33" s="2"/>
    </row>
    <row r="34" spans="1:7">
      <c r="A34" s="68">
        <v>45532</v>
      </c>
      <c r="B34" s="5" t="s">
        <v>1671</v>
      </c>
      <c r="G34" s="2"/>
    </row>
    <row r="35" spans="1:7">
      <c r="A35" s="68">
        <v>45511</v>
      </c>
      <c r="B35" s="5" t="s">
        <v>1653</v>
      </c>
      <c r="G35" s="2"/>
    </row>
    <row r="36" spans="1:7">
      <c r="A36" s="68">
        <v>45506</v>
      </c>
      <c r="B36" s="5" t="s">
        <v>1649</v>
      </c>
      <c r="G36" s="2"/>
    </row>
    <row r="37" spans="1:7">
      <c r="A37" s="68">
        <v>45478</v>
      </c>
      <c r="B37" s="5" t="s">
        <v>1646</v>
      </c>
      <c r="G37" s="2"/>
    </row>
    <row r="38" spans="1:7">
      <c r="A38" s="68">
        <v>45473</v>
      </c>
      <c r="B38" s="5" t="s">
        <v>1637</v>
      </c>
      <c r="G38" s="2"/>
    </row>
    <row r="39" spans="1:7">
      <c r="A39" s="68">
        <v>45454</v>
      </c>
      <c r="B39" s="5" t="s">
        <v>1627</v>
      </c>
      <c r="G39" s="2"/>
    </row>
    <row r="40" spans="1:7">
      <c r="A40" s="68">
        <v>45454</v>
      </c>
      <c r="B40" s="5" t="s">
        <v>1626</v>
      </c>
      <c r="G40" s="2"/>
    </row>
    <row r="41" spans="1:7">
      <c r="A41" s="68">
        <v>45449</v>
      </c>
      <c r="B41" s="5" t="s">
        <v>1621</v>
      </c>
      <c r="G41" s="2"/>
    </row>
    <row r="42" spans="1:7">
      <c r="A42" s="68">
        <v>45443</v>
      </c>
      <c r="B42" s="5" t="s">
        <v>1610</v>
      </c>
      <c r="G42" s="2"/>
    </row>
    <row r="43" spans="1:7">
      <c r="A43" s="68">
        <v>45443</v>
      </c>
      <c r="B43" s="5" t="s">
        <v>1608</v>
      </c>
      <c r="G43" s="2"/>
    </row>
    <row r="44" spans="1:7">
      <c r="A44" s="68">
        <v>45439</v>
      </c>
      <c r="B44" s="5" t="s">
        <v>1600</v>
      </c>
      <c r="G44" s="2"/>
    </row>
    <row r="45" spans="1:7">
      <c r="A45" s="68">
        <v>45420</v>
      </c>
      <c r="B45" s="5" t="s">
        <v>1595</v>
      </c>
      <c r="G45" s="2"/>
    </row>
    <row r="46" spans="1:7">
      <c r="A46" s="68">
        <v>45411</v>
      </c>
      <c r="B46" s="5" t="s">
        <v>1592</v>
      </c>
      <c r="G46" s="2"/>
    </row>
    <row r="47" spans="1:7">
      <c r="A47" s="68">
        <v>45406</v>
      </c>
      <c r="B47" s="5" t="s">
        <v>1586</v>
      </c>
      <c r="G47" s="2"/>
    </row>
    <row r="48" spans="1:7">
      <c r="A48" s="164">
        <v>45384</v>
      </c>
      <c r="B48" s="7" t="s">
        <v>1581</v>
      </c>
      <c r="G48" s="2"/>
    </row>
    <row r="49" spans="1:7">
      <c r="A49" s="164">
        <v>45379</v>
      </c>
      <c r="B49" s="7" t="s">
        <v>1575</v>
      </c>
      <c r="G49" s="2"/>
    </row>
    <row r="50" spans="1:7">
      <c r="A50" s="164">
        <v>45376</v>
      </c>
      <c r="B50" s="7" t="s">
        <v>1573</v>
      </c>
      <c r="G50" s="2"/>
    </row>
    <row r="51" spans="1:7">
      <c r="A51" s="164">
        <v>45355</v>
      </c>
      <c r="B51" s="7" t="s">
        <v>1557</v>
      </c>
      <c r="C51" s="7"/>
      <c r="D51" s="7"/>
      <c r="E51" s="7"/>
      <c r="F51" s="7"/>
    </row>
    <row r="52" spans="1:7">
      <c r="A52" s="68">
        <v>45253</v>
      </c>
      <c r="B52" s="5" t="s">
        <v>1545</v>
      </c>
      <c r="G52" s="2"/>
    </row>
    <row r="53" spans="1:7">
      <c r="A53" s="68">
        <v>45245</v>
      </c>
      <c r="B53" s="5" t="s">
        <v>1541</v>
      </c>
      <c r="G53" s="2"/>
    </row>
    <row r="54" spans="1:7">
      <c r="A54" s="68">
        <v>45237</v>
      </c>
      <c r="B54" s="5" t="s">
        <v>1532</v>
      </c>
      <c r="G54" s="2"/>
    </row>
    <row r="55" spans="1:7">
      <c r="A55" s="68">
        <v>45208</v>
      </c>
      <c r="B55" s="5" t="s">
        <v>1518</v>
      </c>
      <c r="G55" s="2"/>
    </row>
    <row r="56" spans="1:7">
      <c r="A56" s="68">
        <v>45205</v>
      </c>
      <c r="B56" s="5" t="s">
        <v>1512</v>
      </c>
      <c r="G56" s="2"/>
    </row>
    <row r="57" spans="1:7">
      <c r="A57" s="68">
        <v>45194</v>
      </c>
      <c r="B57" s="5" t="s">
        <v>1502</v>
      </c>
      <c r="G57" s="2"/>
    </row>
    <row r="58" spans="1:7">
      <c r="A58" s="68">
        <v>45175</v>
      </c>
      <c r="B58" s="5" t="s">
        <v>1501</v>
      </c>
      <c r="G58" s="2"/>
    </row>
    <row r="59" spans="1:7">
      <c r="A59" s="68">
        <v>45167</v>
      </c>
      <c r="B59" s="5" t="s">
        <v>1495</v>
      </c>
      <c r="G59" s="2"/>
    </row>
    <row r="60" spans="1:7">
      <c r="A60" s="68">
        <v>45102</v>
      </c>
      <c r="B60" s="5" t="s">
        <v>1480</v>
      </c>
      <c r="G60" s="2"/>
    </row>
    <row r="61" spans="1:7">
      <c r="A61" s="68">
        <v>45071</v>
      </c>
      <c r="B61" s="5" t="s">
        <v>1468</v>
      </c>
      <c r="G61" s="2"/>
    </row>
    <row r="62" spans="1:7">
      <c r="A62" s="68">
        <v>45050</v>
      </c>
      <c r="B62" s="5" t="s">
        <v>1462</v>
      </c>
      <c r="G62" s="2"/>
    </row>
    <row r="63" spans="1:7">
      <c r="A63" s="68">
        <v>45012</v>
      </c>
      <c r="B63" s="5" t="s">
        <v>1430</v>
      </c>
      <c r="G63" s="2"/>
    </row>
    <row r="64" spans="1:7">
      <c r="A64" s="68">
        <v>44991</v>
      </c>
      <c r="B64" s="5" t="s">
        <v>1425</v>
      </c>
      <c r="G64" s="2"/>
    </row>
    <row r="65" spans="1:7">
      <c r="A65" s="68">
        <v>44987</v>
      </c>
      <c r="B65" s="5" t="s">
        <v>1420</v>
      </c>
      <c r="G65" s="2"/>
    </row>
    <row r="66" spans="1:7">
      <c r="A66" s="68">
        <v>44963</v>
      </c>
      <c r="B66" s="5" t="s">
        <v>1416</v>
      </c>
      <c r="G66" s="2"/>
    </row>
    <row r="67" spans="1:7">
      <c r="A67" s="68">
        <v>44904</v>
      </c>
      <c r="B67" s="5" t="s">
        <v>1407</v>
      </c>
      <c r="G67" s="2"/>
    </row>
    <row r="68" spans="1:7">
      <c r="A68" s="68">
        <v>44895</v>
      </c>
      <c r="B68" s="5" t="s">
        <v>1513</v>
      </c>
      <c r="G68" s="2"/>
    </row>
    <row r="69" spans="1:7">
      <c r="A69" s="68">
        <v>44865</v>
      </c>
      <c r="B69" s="5" t="s">
        <v>1382</v>
      </c>
      <c r="G69" s="2"/>
    </row>
    <row r="70" spans="1:7">
      <c r="A70" s="68">
        <v>44840</v>
      </c>
      <c r="B70" s="5" t="s">
        <v>1377</v>
      </c>
      <c r="G70" s="2"/>
    </row>
    <row r="71" spans="1:7">
      <c r="A71" s="68">
        <v>44839</v>
      </c>
      <c r="B71" s="5" t="s">
        <v>1362</v>
      </c>
      <c r="G71" s="2"/>
    </row>
    <row r="72" spans="1:7">
      <c r="A72" s="68">
        <v>44781</v>
      </c>
      <c r="B72" s="5" t="s">
        <v>1357</v>
      </c>
      <c r="G72" s="2"/>
    </row>
    <row r="73" spans="1:7">
      <c r="A73" s="68">
        <v>44740</v>
      </c>
      <c r="B73" s="5" t="s">
        <v>1358</v>
      </c>
      <c r="G73" s="2"/>
    </row>
    <row r="74" spans="1:7">
      <c r="A74" s="68">
        <v>44597</v>
      </c>
      <c r="B74" s="5" t="s">
        <v>1307</v>
      </c>
      <c r="G74" s="2"/>
    </row>
    <row r="75" spans="1:7">
      <c r="A75" s="68">
        <v>44579</v>
      </c>
      <c r="B75" s="5" t="s">
        <v>1300</v>
      </c>
    </row>
    <row r="76" spans="1:7">
      <c r="A76" s="68">
        <v>44550</v>
      </c>
      <c r="B76" s="5" t="s">
        <v>1295</v>
      </c>
    </row>
    <row r="77" spans="1:7">
      <c r="A77" s="68">
        <v>44539</v>
      </c>
      <c r="B77" s="5" t="s">
        <v>1288</v>
      </c>
    </row>
    <row r="78" spans="1:7">
      <c r="A78" s="68">
        <v>44504</v>
      </c>
      <c r="B78" s="5" t="s">
        <v>1281</v>
      </c>
      <c r="G78" s="99"/>
    </row>
    <row r="79" spans="1:7">
      <c r="A79" s="68">
        <v>44467</v>
      </c>
      <c r="B79" s="5" t="s">
        <v>1263</v>
      </c>
      <c r="G79" s="99"/>
    </row>
    <row r="80" spans="1:7">
      <c r="A80" s="68">
        <v>44443</v>
      </c>
      <c r="B80" s="5" t="s">
        <v>1234</v>
      </c>
      <c r="G80" s="99"/>
    </row>
    <row r="81" spans="1:7">
      <c r="A81" s="68">
        <v>44438</v>
      </c>
      <c r="B81" s="5" t="s">
        <v>1217</v>
      </c>
      <c r="G81" s="99"/>
    </row>
    <row r="82" spans="1:7">
      <c r="A82" s="68">
        <v>44437</v>
      </c>
      <c r="B82" s="5" t="s">
        <v>1209</v>
      </c>
      <c r="G82" s="99"/>
    </row>
    <row r="83" spans="1:7">
      <c r="A83" s="68">
        <v>44436</v>
      </c>
      <c r="B83" s="5" t="s">
        <v>1205</v>
      </c>
      <c r="G83" s="99"/>
    </row>
    <row r="84" spans="1:7">
      <c r="A84" s="68">
        <v>44435</v>
      </c>
      <c r="B84" s="5" t="s">
        <v>1193</v>
      </c>
      <c r="E84" s="7"/>
      <c r="F84" s="7"/>
    </row>
    <row r="85" spans="1:7">
      <c r="A85" s="68">
        <v>44299</v>
      </c>
      <c r="B85" s="5" t="s">
        <v>922</v>
      </c>
      <c r="E85" s="99"/>
    </row>
    <row r="86" spans="1:7">
      <c r="A86" s="68">
        <v>44291</v>
      </c>
      <c r="B86" s="5" t="s">
        <v>910</v>
      </c>
      <c r="E86" s="99"/>
    </row>
    <row r="87" spans="1:7">
      <c r="A87" s="68">
        <v>44268</v>
      </c>
      <c r="B87" s="5" t="s">
        <v>897</v>
      </c>
      <c r="E87" s="99"/>
    </row>
    <row r="88" spans="1:7">
      <c r="A88" s="68">
        <v>44249</v>
      </c>
      <c r="B88" s="5" t="s">
        <v>888</v>
      </c>
      <c r="E88" s="7"/>
    </row>
    <row r="89" spans="1:7">
      <c r="A89" s="68">
        <v>44189</v>
      </c>
      <c r="B89" s="5" t="s">
        <v>863</v>
      </c>
      <c r="E89" s="99"/>
    </row>
    <row r="90" spans="1:7">
      <c r="A90" s="68">
        <v>44140</v>
      </c>
      <c r="B90" s="5" t="s">
        <v>856</v>
      </c>
      <c r="E90" s="7"/>
    </row>
    <row r="91" spans="1:7">
      <c r="A91" s="68">
        <v>44082</v>
      </c>
      <c r="B91" s="5" t="s">
        <v>828</v>
      </c>
      <c r="E91" s="7"/>
    </row>
    <row r="92" spans="1:7">
      <c r="A92" s="68">
        <v>44080</v>
      </c>
      <c r="B92" s="5" t="s">
        <v>819</v>
      </c>
      <c r="E92" s="99"/>
    </row>
    <row r="93" spans="1:7">
      <c r="A93" s="68">
        <v>44077</v>
      </c>
      <c r="B93" s="5" t="s">
        <v>818</v>
      </c>
      <c r="E93" s="99"/>
    </row>
    <row r="94" spans="1:7">
      <c r="A94" s="68">
        <v>44074</v>
      </c>
      <c r="B94" s="5" t="s">
        <v>807</v>
      </c>
      <c r="E94" s="99"/>
    </row>
    <row r="95" spans="1:7">
      <c r="A95" s="68">
        <v>44056</v>
      </c>
      <c r="B95" s="5" t="s">
        <v>797</v>
      </c>
      <c r="E95" s="99"/>
    </row>
    <row r="96" spans="1:7">
      <c r="A96" s="68">
        <v>44056</v>
      </c>
      <c r="B96" s="5" t="s">
        <v>829</v>
      </c>
      <c r="E96" s="99"/>
    </row>
    <row r="97" spans="1:5">
      <c r="A97" s="68">
        <v>43764</v>
      </c>
      <c r="B97" s="5" t="s">
        <v>830</v>
      </c>
      <c r="E97" s="7"/>
    </row>
    <row r="98" spans="1:5">
      <c r="A98" s="68">
        <v>43703</v>
      </c>
      <c r="B98" s="5" t="s">
        <v>831</v>
      </c>
      <c r="E98" s="7"/>
    </row>
    <row r="99" spans="1:5">
      <c r="A99" s="68">
        <v>43563</v>
      </c>
      <c r="B99" s="5" t="s">
        <v>832</v>
      </c>
      <c r="E99" s="7"/>
    </row>
    <row r="100" spans="1:5">
      <c r="A100" s="68">
        <v>43482</v>
      </c>
      <c r="B100" s="5" t="s">
        <v>833</v>
      </c>
      <c r="E100" s="7"/>
    </row>
    <row r="101" spans="1:5">
      <c r="A101" s="68">
        <v>43299</v>
      </c>
      <c r="B101" s="5" t="s">
        <v>834</v>
      </c>
      <c r="E101" s="7"/>
    </row>
    <row r="102" spans="1:5">
      <c r="A102" s="68">
        <v>43232</v>
      </c>
      <c r="B102" s="5" t="s">
        <v>835</v>
      </c>
      <c r="E102" s="7"/>
    </row>
    <row r="103" spans="1:5">
      <c r="A103" s="68">
        <v>43218</v>
      </c>
      <c r="B103" s="5" t="s">
        <v>836</v>
      </c>
      <c r="E103" s="7"/>
    </row>
    <row r="104" spans="1:5">
      <c r="A104" s="103">
        <v>43076</v>
      </c>
      <c r="B104" s="5" t="s">
        <v>837</v>
      </c>
      <c r="E104" s="99"/>
    </row>
    <row r="105" spans="1:5">
      <c r="A105" s="9">
        <v>42982</v>
      </c>
      <c r="B105" s="5" t="s">
        <v>838</v>
      </c>
      <c r="D105" s="99"/>
    </row>
    <row r="106" spans="1:5">
      <c r="A106" s="9">
        <v>42935</v>
      </c>
      <c r="B106" s="5" t="s">
        <v>839</v>
      </c>
      <c r="D106" s="7"/>
    </row>
    <row r="107" spans="1:5">
      <c r="A107" s="9">
        <v>42678</v>
      </c>
      <c r="B107" s="5" t="s">
        <v>682</v>
      </c>
    </row>
    <row r="108" spans="1:5">
      <c r="A108" s="9">
        <v>42487</v>
      </c>
      <c r="B108" s="5" t="s">
        <v>840</v>
      </c>
    </row>
    <row r="109" spans="1:5">
      <c r="A109" s="9">
        <v>42249</v>
      </c>
      <c r="B109" s="5" t="s">
        <v>841</v>
      </c>
    </row>
    <row r="110" spans="1:5">
      <c r="A110" s="9">
        <v>42107</v>
      </c>
      <c r="B110" s="5" t="s">
        <v>842</v>
      </c>
    </row>
    <row r="111" spans="1:5">
      <c r="A111" s="9">
        <v>41939</v>
      </c>
      <c r="B111" s="5" t="s">
        <v>843</v>
      </c>
    </row>
    <row r="112" spans="1:5">
      <c r="A112" s="9">
        <v>41900</v>
      </c>
      <c r="B112" s="5" t="s">
        <v>844</v>
      </c>
    </row>
    <row r="113" spans="1:2">
      <c r="A113" s="9">
        <v>41884</v>
      </c>
      <c r="B113" s="5" t="s">
        <v>845</v>
      </c>
    </row>
    <row r="114" spans="1:2">
      <c r="A114" s="9">
        <v>41773</v>
      </c>
      <c r="B114" s="5" t="s">
        <v>846</v>
      </c>
    </row>
    <row r="115" spans="1:2">
      <c r="A115" s="9">
        <v>41477</v>
      </c>
      <c r="B115" s="6" t="s">
        <v>847</v>
      </c>
    </row>
    <row r="116" spans="1:2">
      <c r="A116" s="9">
        <v>41232</v>
      </c>
      <c r="B116" s="6" t="s">
        <v>848</v>
      </c>
    </row>
    <row r="117" spans="1:2">
      <c r="A117" s="9">
        <v>41051</v>
      </c>
      <c r="B117" s="6" t="s">
        <v>849</v>
      </c>
    </row>
    <row r="118" spans="1:2">
      <c r="A118" s="9">
        <v>41037</v>
      </c>
      <c r="B118" s="6" t="s">
        <v>652</v>
      </c>
    </row>
    <row r="119" spans="1:2">
      <c r="A119" s="9">
        <v>40694</v>
      </c>
      <c r="B119" s="6" t="s">
        <v>850</v>
      </c>
    </row>
    <row r="120" spans="1:2">
      <c r="A120" s="9">
        <v>40265</v>
      </c>
      <c r="B120" s="6" t="s">
        <v>851</v>
      </c>
    </row>
    <row r="121" spans="1:2">
      <c r="A121" s="9">
        <v>39839</v>
      </c>
      <c r="B121" s="6" t="s">
        <v>852</v>
      </c>
    </row>
    <row r="122" spans="1:2">
      <c r="A122" s="9">
        <v>39598</v>
      </c>
      <c r="B122" s="6" t="s">
        <v>53</v>
      </c>
    </row>
    <row r="123" spans="1:2">
      <c r="A123" s="9">
        <v>39510</v>
      </c>
      <c r="B123" s="6" t="s">
        <v>52</v>
      </c>
    </row>
    <row r="124" spans="1:2">
      <c r="A124" s="9">
        <v>39400</v>
      </c>
      <c r="B124" s="4" t="s">
        <v>49</v>
      </c>
    </row>
    <row r="125" spans="1:2">
      <c r="A125" s="9">
        <v>39391</v>
      </c>
      <c r="B125" s="6" t="s">
        <v>51</v>
      </c>
    </row>
    <row r="126" spans="1:2">
      <c r="A126" s="9">
        <v>39301</v>
      </c>
      <c r="B126" s="6" t="s">
        <v>50</v>
      </c>
    </row>
    <row r="127" spans="1:2">
      <c r="A127" s="9">
        <v>39113</v>
      </c>
      <c r="B127" s="4" t="s">
        <v>49</v>
      </c>
    </row>
    <row r="128" spans="1:2">
      <c r="A128" s="68">
        <v>39107</v>
      </c>
      <c r="B128" s="74" t="s">
        <v>48</v>
      </c>
    </row>
  </sheetData>
  <sortState xmlns:xlrd2="http://schemas.microsoft.com/office/spreadsheetml/2017/richdata2" ref="A104:G125">
    <sortCondition descending="1" ref="A104:A125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3"/>
  <sheetViews>
    <sheetView tabSelected="1" zoomScaleNormal="100" workbookViewId="0">
      <pane xSplit="1" ySplit="1" topLeftCell="B287" activePane="bottomRight" state="frozen"/>
      <selection pane="topRight" activeCell="B1" sqref="B1"/>
      <selection pane="bottomLeft" activeCell="A2" sqref="A2"/>
      <selection pane="bottomRight" activeCell="X325" sqref="X325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1437</v>
      </c>
      <c r="S6" s="34" t="s">
        <v>62</v>
      </c>
      <c r="U6" s="34" t="s">
        <v>647</v>
      </c>
      <c r="V6" s="34" t="s">
        <v>1438</v>
      </c>
      <c r="W6" s="83">
        <v>2E+16</v>
      </c>
      <c r="X6" s="75" t="s">
        <v>1436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1440</v>
      </c>
      <c r="S8" s="34" t="s">
        <v>64</v>
      </c>
      <c r="T8" s="34" t="s">
        <v>65</v>
      </c>
      <c r="U8" s="34" t="s">
        <v>631</v>
      </c>
      <c r="V8" s="34" t="s">
        <v>1438</v>
      </c>
      <c r="W8" s="156">
        <v>600000000000000</v>
      </c>
      <c r="X8" s="75" t="s">
        <v>1439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1444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1443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1537</v>
      </c>
      <c r="S24" s="34" t="s">
        <v>1536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1535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1546</v>
      </c>
      <c r="W25" s="83">
        <v>1000000000000000</v>
      </c>
      <c r="X25" s="130" t="s">
        <v>956</v>
      </c>
    </row>
    <row r="26" spans="1:25">
      <c r="A26" s="40" t="s">
        <v>1520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1441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1442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1543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1542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1544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1547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1521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1529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1559</v>
      </c>
      <c r="V49" s="34" t="s">
        <v>1558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1445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1447</v>
      </c>
      <c r="S55" s="34" t="s">
        <v>574</v>
      </c>
      <c r="U55" s="34" t="s">
        <v>1448</v>
      </c>
      <c r="V55" s="34" t="s">
        <v>545</v>
      </c>
      <c r="W55" s="83">
        <v>300000000000000</v>
      </c>
      <c r="X55" s="75" t="s">
        <v>1446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1523</v>
      </c>
      <c r="U56" s="34" t="s">
        <v>120</v>
      </c>
      <c r="V56" s="34" t="s">
        <v>582</v>
      </c>
      <c r="W56" s="83">
        <v>3000000000000000</v>
      </c>
      <c r="X56" s="75" t="s">
        <v>1522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1560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1568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1388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1387</v>
      </c>
      <c r="Y63" s="130" t="s">
        <v>996</v>
      </c>
      <c r="Z63" s="75" t="s">
        <v>1519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1510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1509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1391</v>
      </c>
      <c r="U75" s="35" t="s">
        <v>573</v>
      </c>
      <c r="V75" s="41" t="s">
        <v>180</v>
      </c>
      <c r="W75" s="83">
        <v>80000000000000</v>
      </c>
      <c r="X75" s="130" t="s">
        <v>1389</v>
      </c>
    </row>
    <row r="76" spans="1:26">
      <c r="A76" s="38" t="s">
        <v>1508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1506</v>
      </c>
      <c r="U76" s="34" t="s">
        <v>1505</v>
      </c>
      <c r="V76" s="41" t="s">
        <v>1390</v>
      </c>
      <c r="W76" s="83">
        <v>28000000000000</v>
      </c>
      <c r="X76" s="130" t="s">
        <v>1507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1567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1566</v>
      </c>
      <c r="Y79" s="130" t="s">
        <v>1061</v>
      </c>
    </row>
    <row r="80" spans="1:26">
      <c r="A80" s="40" t="s">
        <v>1525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1524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1395</v>
      </c>
      <c r="S83" s="34" t="s">
        <v>325</v>
      </c>
      <c r="U83" s="34" t="s">
        <v>1394</v>
      </c>
      <c r="V83" s="34" t="s">
        <v>1393</v>
      </c>
      <c r="W83" s="83">
        <v>2000000000000</v>
      </c>
      <c r="X83" s="75" t="s">
        <v>1392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1396</v>
      </c>
      <c r="S88" s="2" t="s">
        <v>1397</v>
      </c>
      <c r="T88" s="34" t="s">
        <v>596</v>
      </c>
      <c r="U88" s="34" t="s">
        <v>568</v>
      </c>
      <c r="V88" s="34" t="s">
        <v>1399</v>
      </c>
      <c r="W88" s="83">
        <v>1800000000000000</v>
      </c>
      <c r="X88" s="75" t="s">
        <v>1398</v>
      </c>
      <c r="Y88" s="130" t="s">
        <v>1060</v>
      </c>
      <c r="Z88" s="75" t="s">
        <v>1400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1528</v>
      </c>
      <c r="S90" s="34" t="s">
        <v>1527</v>
      </c>
      <c r="T90" s="2" t="s">
        <v>157</v>
      </c>
      <c r="U90" s="34" t="s">
        <v>1531</v>
      </c>
      <c r="V90" s="34" t="s">
        <v>1530</v>
      </c>
      <c r="W90" s="83">
        <v>3.8E+16</v>
      </c>
      <c r="X90" s="75" t="s">
        <v>1526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1363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1365</v>
      </c>
      <c r="U95" s="38" t="s">
        <v>572</v>
      </c>
      <c r="V95" s="41" t="s">
        <v>180</v>
      </c>
      <c r="W95" s="83">
        <v>2500000000000</v>
      </c>
      <c r="X95" s="130" t="s">
        <v>1364</v>
      </c>
    </row>
    <row r="96" spans="1:26">
      <c r="A96" s="40" t="s">
        <v>1367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1368</v>
      </c>
      <c r="U96" s="35" t="s">
        <v>573</v>
      </c>
      <c r="V96" s="41" t="s">
        <v>180</v>
      </c>
      <c r="W96" s="83">
        <v>380000000000</v>
      </c>
      <c r="X96" s="130" t="s">
        <v>1366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1434</v>
      </c>
      <c r="S116" s="34" t="s">
        <v>1435</v>
      </c>
      <c r="U116" s="34" t="s">
        <v>1433</v>
      </c>
      <c r="V116" s="34" t="s">
        <v>1432</v>
      </c>
      <c r="W116" s="83">
        <v>600000000000000</v>
      </c>
      <c r="X116" s="75" t="s">
        <v>1431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1574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1623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1561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1624</v>
      </c>
      <c r="Z177" s="75" t="s">
        <v>1304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1625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1516</v>
      </c>
      <c r="S185" s="34" t="s">
        <v>409</v>
      </c>
      <c r="T185" s="34" t="s">
        <v>410</v>
      </c>
      <c r="U185" s="34" t="s">
        <v>1517</v>
      </c>
      <c r="V185" s="34" t="s">
        <v>118</v>
      </c>
      <c r="X185" s="75" t="s">
        <v>1515</v>
      </c>
      <c r="Y185" s="130" t="s">
        <v>1076</v>
      </c>
      <c r="Z185" s="34" t="s">
        <v>1514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1540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1539</v>
      </c>
      <c r="Y189" s="77" t="s">
        <v>1538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1470</v>
      </c>
      <c r="S191" s="34" t="s">
        <v>1176</v>
      </c>
      <c r="T191" s="34" t="s">
        <v>1175</v>
      </c>
      <c r="U191" s="54" t="s">
        <v>1472</v>
      </c>
      <c r="V191" s="54" t="s">
        <v>1471</v>
      </c>
      <c r="W191" s="87">
        <v>2000000000000000</v>
      </c>
      <c r="X191" s="160" t="s">
        <v>1469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1534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1336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1473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26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26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1308</v>
      </c>
      <c r="Z226" s="34"/>
    </row>
    <row r="227" spans="1:26" s="54" customFormat="1">
      <c r="A227" s="138" t="s">
        <v>927</v>
      </c>
      <c r="B227" s="138">
        <v>3</v>
      </c>
      <c r="C227" s="34"/>
      <c r="D227" s="34"/>
      <c r="E227" s="34">
        <v>1</v>
      </c>
      <c r="F227" s="34">
        <v>1</v>
      </c>
      <c r="G227" s="34"/>
      <c r="H227" s="34">
        <v>1</v>
      </c>
      <c r="I227" s="34"/>
      <c r="J227" s="34"/>
      <c r="K227" s="34"/>
      <c r="L227" s="34"/>
      <c r="M227" s="34"/>
      <c r="N227" s="34">
        <v>1</v>
      </c>
      <c r="O227" s="115"/>
      <c r="P227" s="34"/>
      <c r="Q227" s="124">
        <v>2021</v>
      </c>
      <c r="R227" s="34" t="s">
        <v>928</v>
      </c>
      <c r="S227" s="34"/>
      <c r="T227" s="34"/>
      <c r="U227" s="38" t="s">
        <v>862</v>
      </c>
      <c r="V227" s="104" t="s">
        <v>552</v>
      </c>
      <c r="W227" s="83">
        <v>780000000000</v>
      </c>
      <c r="X227" s="130" t="s">
        <v>1160</v>
      </c>
      <c r="Y227" s="34"/>
      <c r="Z227" s="34"/>
    </row>
    <row r="228" spans="1:26" s="54" customFormat="1">
      <c r="A228" s="38" t="s">
        <v>929</v>
      </c>
      <c r="B228" s="38">
        <v>4</v>
      </c>
      <c r="C228" s="34"/>
      <c r="D228" s="34">
        <v>1</v>
      </c>
      <c r="E228" s="34">
        <v>2</v>
      </c>
      <c r="F228" s="34"/>
      <c r="G228" s="34"/>
      <c r="H228" s="34">
        <v>1</v>
      </c>
      <c r="I228" s="34"/>
      <c r="J228" s="34"/>
      <c r="K228" s="34"/>
      <c r="L228" s="34"/>
      <c r="M228" s="34"/>
      <c r="N228" s="34">
        <v>1</v>
      </c>
      <c r="O228" s="115"/>
      <c r="P228" s="34"/>
      <c r="Q228" s="124">
        <v>2021</v>
      </c>
      <c r="R228" s="34" t="s">
        <v>928</v>
      </c>
      <c r="S228" s="34"/>
      <c r="T228" s="34"/>
      <c r="U228" s="38" t="s">
        <v>862</v>
      </c>
      <c r="V228" s="104" t="s">
        <v>552</v>
      </c>
      <c r="W228" s="83">
        <v>680000000000</v>
      </c>
      <c r="X228" s="130" t="s">
        <v>1160</v>
      </c>
      <c r="Y228" s="34"/>
      <c r="Z228" s="34"/>
    </row>
    <row r="229" spans="1:26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26" s="54" customFormat="1">
      <c r="A230" s="105" t="s">
        <v>1161</v>
      </c>
      <c r="B230" s="105">
        <v>5</v>
      </c>
      <c r="C230" s="34"/>
      <c r="D230" s="34">
        <v>2</v>
      </c>
      <c r="E230" s="34">
        <v>2</v>
      </c>
      <c r="F230" s="34"/>
      <c r="G230" s="34"/>
      <c r="H230" s="34">
        <v>1</v>
      </c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928</v>
      </c>
      <c r="S230" s="34"/>
      <c r="T230" s="34" t="s">
        <v>1162</v>
      </c>
      <c r="U230" s="38" t="s">
        <v>862</v>
      </c>
      <c r="V230" s="104" t="s">
        <v>552</v>
      </c>
      <c r="W230" s="83">
        <v>780000000000</v>
      </c>
      <c r="X230" s="130" t="s">
        <v>1160</v>
      </c>
      <c r="Y230" s="34"/>
      <c r="Z230" s="34"/>
    </row>
    <row r="231" spans="1:26" s="54" customFormat="1">
      <c r="A231" s="105" t="s">
        <v>1164</v>
      </c>
      <c r="B231" s="105">
        <v>5</v>
      </c>
      <c r="C231" s="34"/>
      <c r="D231" s="34"/>
      <c r="E231" s="34">
        <v>4</v>
      </c>
      <c r="F231" s="34"/>
      <c r="G231" s="34"/>
      <c r="H231" s="34">
        <v>1</v>
      </c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928</v>
      </c>
      <c r="S231" s="34"/>
      <c r="T231" s="34"/>
      <c r="U231" s="38" t="s">
        <v>862</v>
      </c>
      <c r="V231" s="104" t="s">
        <v>552</v>
      </c>
      <c r="W231" s="83">
        <v>38000000000</v>
      </c>
      <c r="X231" s="130" t="s">
        <v>1160</v>
      </c>
      <c r="Y231" s="34"/>
      <c r="Z231" s="34"/>
    </row>
    <row r="232" spans="1:26" s="54" customFormat="1">
      <c r="A232" s="105" t="s">
        <v>1165</v>
      </c>
      <c r="B232" s="105">
        <v>5</v>
      </c>
      <c r="C232" s="34"/>
      <c r="D232" s="34">
        <v>2</v>
      </c>
      <c r="E232" s="34">
        <v>1</v>
      </c>
      <c r="F232" s="34"/>
      <c r="G232" s="34">
        <v>1</v>
      </c>
      <c r="H232" s="34">
        <v>1</v>
      </c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1166</v>
      </c>
      <c r="S232" s="34"/>
      <c r="T232" s="34" t="s">
        <v>1168</v>
      </c>
      <c r="U232" s="38" t="s">
        <v>857</v>
      </c>
      <c r="V232" s="34" t="s">
        <v>1167</v>
      </c>
      <c r="W232" s="83">
        <v>16000000000000</v>
      </c>
      <c r="X232" s="130" t="s">
        <v>1177</v>
      </c>
      <c r="Y232" s="146" t="s">
        <v>1511</v>
      </c>
      <c r="Z232" s="34"/>
    </row>
    <row r="233" spans="1:26" s="54" customFormat="1">
      <c r="A233" s="105" t="s">
        <v>1169</v>
      </c>
      <c r="B233" s="105">
        <v>5</v>
      </c>
      <c r="C233" s="34"/>
      <c r="D233" s="34">
        <v>1</v>
      </c>
      <c r="E233" s="34">
        <v>2</v>
      </c>
      <c r="F233" s="34">
        <v>1</v>
      </c>
      <c r="G233" s="34"/>
      <c r="H233" s="34">
        <v>1</v>
      </c>
      <c r="I233" s="34"/>
      <c r="J233" s="34">
        <v>1</v>
      </c>
      <c r="K233" s="34"/>
      <c r="L233" s="34"/>
      <c r="M233" s="34"/>
      <c r="N233" s="34"/>
      <c r="O233" s="115"/>
      <c r="P233" s="34"/>
      <c r="Q233" s="124">
        <v>2021</v>
      </c>
      <c r="R233" s="34" t="s">
        <v>1173</v>
      </c>
      <c r="S233" s="34"/>
      <c r="T233" s="34" t="s">
        <v>1171</v>
      </c>
      <c r="U233" s="38" t="s">
        <v>862</v>
      </c>
      <c r="V233" s="104" t="s">
        <v>552</v>
      </c>
      <c r="W233" s="83">
        <v>1300000000000</v>
      </c>
      <c r="X233" s="130" t="s">
        <v>1178</v>
      </c>
      <c r="Y233" s="34"/>
      <c r="Z233" s="34"/>
    </row>
    <row r="234" spans="1:26" s="54" customFormat="1">
      <c r="A234" s="126" t="s">
        <v>890</v>
      </c>
      <c r="B234" s="126">
        <v>6</v>
      </c>
      <c r="C234" s="34">
        <v>1</v>
      </c>
      <c r="D234" s="34">
        <v>3</v>
      </c>
      <c r="E234" s="34">
        <v>2</v>
      </c>
      <c r="F234" s="34"/>
      <c r="G234" s="34">
        <v>1</v>
      </c>
      <c r="H234" s="34"/>
      <c r="I234" s="34"/>
      <c r="J234" s="34"/>
      <c r="K234" s="34"/>
      <c r="L234" s="34"/>
      <c r="M234" s="34"/>
      <c r="N234" s="34"/>
      <c r="O234" s="115"/>
      <c r="P234" s="34"/>
      <c r="Q234" s="124">
        <v>2021</v>
      </c>
      <c r="R234" s="34" t="s">
        <v>891</v>
      </c>
      <c r="S234" s="34"/>
      <c r="T234" s="34" t="s">
        <v>892</v>
      </c>
      <c r="U234" s="38" t="s">
        <v>857</v>
      </c>
      <c r="V234" s="54" t="s">
        <v>893</v>
      </c>
      <c r="W234" s="83">
        <v>320000000000</v>
      </c>
      <c r="X234" s="75" t="s">
        <v>1153</v>
      </c>
      <c r="Y234" s="34"/>
      <c r="Z234" s="34"/>
    </row>
    <row r="235" spans="1:26" s="54" customFormat="1">
      <c r="A235" s="126" t="s">
        <v>921</v>
      </c>
      <c r="B235" s="126">
        <v>6</v>
      </c>
      <c r="C235" s="34"/>
      <c r="D235" s="34">
        <v>3</v>
      </c>
      <c r="E235" s="34">
        <v>3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115"/>
      <c r="P235" s="34"/>
      <c r="Q235" s="124">
        <v>2021</v>
      </c>
      <c r="R235" s="34" t="s">
        <v>914</v>
      </c>
      <c r="S235" s="34"/>
      <c r="T235" s="34" t="s">
        <v>920</v>
      </c>
      <c r="U235" s="38" t="s">
        <v>862</v>
      </c>
      <c r="V235" s="104" t="s">
        <v>552</v>
      </c>
      <c r="W235" s="83">
        <v>87000000000000</v>
      </c>
      <c r="X235" s="75" t="s">
        <v>1154</v>
      </c>
      <c r="Y235" s="75" t="s">
        <v>1313</v>
      </c>
      <c r="Z235" s="34"/>
    </row>
    <row r="236" spans="1:26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26" s="54" customFormat="1">
      <c r="A237" s="104" t="s">
        <v>1170</v>
      </c>
      <c r="B237" s="104">
        <v>6</v>
      </c>
      <c r="C237" s="34"/>
      <c r="D237" s="34">
        <v>2</v>
      </c>
      <c r="E237" s="34">
        <v>3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1173</v>
      </c>
      <c r="S237" s="34"/>
      <c r="T237" s="34" t="s">
        <v>1172</v>
      </c>
      <c r="U237" s="38" t="s">
        <v>862</v>
      </c>
      <c r="V237" s="104" t="s">
        <v>552</v>
      </c>
      <c r="W237" s="83">
        <v>320000000000</v>
      </c>
      <c r="X237" s="130" t="s">
        <v>1178</v>
      </c>
      <c r="Y237" s="34"/>
      <c r="Z237" s="34"/>
    </row>
    <row r="238" spans="1:26" s="54" customFormat="1">
      <c r="A238" s="137" t="s">
        <v>1181</v>
      </c>
      <c r="B238" s="95">
        <v>7</v>
      </c>
      <c r="C238" s="34"/>
      <c r="D238" s="34">
        <v>2</v>
      </c>
      <c r="E238" s="34">
        <v>5</v>
      </c>
      <c r="F238" s="34"/>
      <c r="G238" s="34"/>
      <c r="H238" s="34"/>
      <c r="I238" s="34"/>
      <c r="J238" s="34"/>
      <c r="K238" s="34"/>
      <c r="L238" s="34"/>
      <c r="M238" s="34">
        <v>1</v>
      </c>
      <c r="N238" s="34"/>
      <c r="O238" s="115"/>
      <c r="P238" s="34"/>
      <c r="Q238" s="124">
        <v>2021</v>
      </c>
      <c r="R238" s="34" t="s">
        <v>1188</v>
      </c>
      <c r="S238" s="34"/>
      <c r="T238" s="34" t="s">
        <v>1182</v>
      </c>
      <c r="U238" s="38" t="s">
        <v>862</v>
      </c>
      <c r="V238" s="104" t="s">
        <v>552</v>
      </c>
      <c r="W238" s="83">
        <v>310000000000</v>
      </c>
      <c r="X238" s="130" t="s">
        <v>1187</v>
      </c>
      <c r="Y238" s="34"/>
      <c r="Z238" s="34"/>
    </row>
    <row r="239" spans="1:26" s="54" customFormat="1">
      <c r="A239" s="127" t="s">
        <v>879</v>
      </c>
      <c r="B239" s="127">
        <v>8</v>
      </c>
      <c r="C239" s="34"/>
      <c r="D239" s="34">
        <v>4</v>
      </c>
      <c r="E239" s="34">
        <v>3</v>
      </c>
      <c r="F239" s="34"/>
      <c r="G239" s="34">
        <v>1</v>
      </c>
      <c r="H239" s="34"/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877</v>
      </c>
      <c r="S239" s="34"/>
      <c r="T239" s="34" t="s">
        <v>878</v>
      </c>
      <c r="U239" s="54" t="s">
        <v>648</v>
      </c>
      <c r="V239" s="34" t="s">
        <v>876</v>
      </c>
      <c r="W239" s="83">
        <v>340000000000000</v>
      </c>
      <c r="X239" s="130" t="s">
        <v>875</v>
      </c>
      <c r="Y239" s="34"/>
      <c r="Z239" s="34"/>
    </row>
    <row r="240" spans="1:26" s="54" customFormat="1">
      <c r="A240" s="127" t="s">
        <v>911</v>
      </c>
      <c r="B240" s="127">
        <v>8</v>
      </c>
      <c r="C240" s="34"/>
      <c r="D240" s="34">
        <v>4</v>
      </c>
      <c r="E240" s="34">
        <v>4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115"/>
      <c r="P240" s="34"/>
      <c r="Q240" s="124">
        <v>2021</v>
      </c>
      <c r="R240" s="34" t="s">
        <v>912</v>
      </c>
      <c r="S240" s="34"/>
      <c r="T240" s="34" t="s">
        <v>916</v>
      </c>
      <c r="U240" s="38" t="s">
        <v>862</v>
      </c>
      <c r="V240" s="104" t="s">
        <v>552</v>
      </c>
      <c r="W240" s="83">
        <v>12000000000000</v>
      </c>
      <c r="X240" s="75" t="s">
        <v>1155</v>
      </c>
      <c r="Y240" s="34"/>
      <c r="Z240" s="34"/>
    </row>
    <row r="241" spans="1:30" s="54" customFormat="1">
      <c r="A241" s="125" t="s">
        <v>881</v>
      </c>
      <c r="B241" s="125">
        <v>9</v>
      </c>
      <c r="C241" s="34"/>
      <c r="D241" s="34">
        <v>6</v>
      </c>
      <c r="E241" s="34">
        <v>3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115"/>
      <c r="P241" s="34"/>
      <c r="Q241" s="124">
        <v>2021</v>
      </c>
      <c r="R241" s="34" t="s">
        <v>877</v>
      </c>
      <c r="S241" s="34"/>
      <c r="T241" s="34" t="s">
        <v>880</v>
      </c>
      <c r="U241" s="54" t="s">
        <v>648</v>
      </c>
      <c r="V241" s="34" t="s">
        <v>876</v>
      </c>
      <c r="W241" s="83">
        <v>4.2E+16</v>
      </c>
      <c r="X241" s="130" t="s">
        <v>875</v>
      </c>
      <c r="Y241" s="34"/>
      <c r="Z241" s="34"/>
    </row>
    <row r="242" spans="1:30" s="54" customFormat="1">
      <c r="A242" s="125" t="s">
        <v>883</v>
      </c>
      <c r="B242" s="125">
        <v>9</v>
      </c>
      <c r="C242" s="34"/>
      <c r="D242" s="34">
        <v>3</v>
      </c>
      <c r="E242" s="34">
        <v>5</v>
      </c>
      <c r="F242" s="34">
        <v>1</v>
      </c>
      <c r="G242" s="34"/>
      <c r="H242" s="34"/>
      <c r="I242" s="34"/>
      <c r="J242" s="34">
        <v>1</v>
      </c>
      <c r="K242" s="34"/>
      <c r="L242" s="34"/>
      <c r="M242" s="34"/>
      <c r="N242" s="34"/>
      <c r="O242" s="115"/>
      <c r="P242" s="34"/>
      <c r="Q242" s="124">
        <v>2021</v>
      </c>
      <c r="R242" s="34" t="s">
        <v>886</v>
      </c>
      <c r="S242" s="34"/>
      <c r="T242" s="34" t="s">
        <v>882</v>
      </c>
      <c r="U242" s="40" t="s">
        <v>563</v>
      </c>
      <c r="V242" s="104" t="s">
        <v>552</v>
      </c>
      <c r="W242" s="83">
        <v>300000000000</v>
      </c>
      <c r="X242" s="130" t="s">
        <v>887</v>
      </c>
      <c r="Y242" s="34"/>
      <c r="Z242" s="34"/>
    </row>
    <row r="243" spans="1:30" s="54" customFormat="1">
      <c r="A243" s="125" t="s">
        <v>885</v>
      </c>
      <c r="B243" s="125">
        <v>9</v>
      </c>
      <c r="C243" s="34"/>
      <c r="D243" s="34">
        <v>3</v>
      </c>
      <c r="E243" s="34">
        <v>5</v>
      </c>
      <c r="F243" s="34">
        <v>1</v>
      </c>
      <c r="G243" s="34"/>
      <c r="H243" s="34"/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886</v>
      </c>
      <c r="S243" s="34"/>
      <c r="T243" s="34" t="s">
        <v>884</v>
      </c>
      <c r="U243" s="40" t="s">
        <v>563</v>
      </c>
      <c r="V243" s="104" t="s">
        <v>552</v>
      </c>
      <c r="W243" s="83">
        <v>200000000000</v>
      </c>
      <c r="X243" s="130" t="s">
        <v>887</v>
      </c>
      <c r="Y243" s="34"/>
      <c r="Z243" s="34"/>
    </row>
    <row r="244" spans="1:30" s="54" customFormat="1">
      <c r="A244" s="125" t="s">
        <v>919</v>
      </c>
      <c r="B244" s="125">
        <v>9</v>
      </c>
      <c r="C244" s="34"/>
      <c r="D244" s="34">
        <v>4</v>
      </c>
      <c r="E244" s="34">
        <v>5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913</v>
      </c>
      <c r="S244" s="34"/>
      <c r="T244" s="34" t="s">
        <v>918</v>
      </c>
      <c r="U244" s="38" t="s">
        <v>862</v>
      </c>
      <c r="V244" s="104" t="s">
        <v>552</v>
      </c>
      <c r="W244" s="83">
        <v>12000000000000</v>
      </c>
      <c r="X244" s="75" t="s">
        <v>1156</v>
      </c>
      <c r="Y244" s="34"/>
      <c r="Z244" s="34"/>
      <c r="AB244" s="34"/>
      <c r="AC244" s="34"/>
      <c r="AD244" s="83"/>
    </row>
    <row r="245" spans="1:30" s="54" customFormat="1">
      <c r="A245" s="141" t="s">
        <v>1196</v>
      </c>
      <c r="B245" s="100">
        <v>10</v>
      </c>
      <c r="C245" s="34"/>
      <c r="D245" s="34">
        <v>4</v>
      </c>
      <c r="E245" s="34">
        <v>6</v>
      </c>
      <c r="F245" s="34"/>
      <c r="G245" s="34"/>
      <c r="H245" s="34"/>
      <c r="I245" s="34"/>
      <c r="J245" s="34"/>
      <c r="K245" s="34"/>
      <c r="L245" s="34"/>
      <c r="M245" s="34">
        <v>1</v>
      </c>
      <c r="N245" s="132"/>
      <c r="O245" s="115"/>
      <c r="P245" s="34"/>
      <c r="Q245" s="124">
        <v>2021</v>
      </c>
      <c r="R245" s="34" t="s">
        <v>1199</v>
      </c>
      <c r="S245" s="34"/>
      <c r="T245" s="34" t="s">
        <v>1197</v>
      </c>
      <c r="U245" s="38" t="s">
        <v>862</v>
      </c>
      <c r="V245" s="104" t="s">
        <v>552</v>
      </c>
      <c r="W245" s="83">
        <v>500000000000</v>
      </c>
      <c r="X245" s="130" t="s">
        <v>1198</v>
      </c>
      <c r="Y245" s="75"/>
      <c r="Z245" s="34"/>
    </row>
    <row r="246" spans="1:30" s="54" customFormat="1">
      <c r="A246" s="133" t="s">
        <v>1183</v>
      </c>
      <c r="B246" s="101">
        <v>11</v>
      </c>
      <c r="C246" s="34"/>
      <c r="D246" s="34">
        <v>6</v>
      </c>
      <c r="E246" s="34">
        <v>5</v>
      </c>
      <c r="F246" s="34"/>
      <c r="G246" s="34"/>
      <c r="H246" s="34"/>
      <c r="I246" s="34"/>
      <c r="J246" s="34"/>
      <c r="K246" s="34"/>
      <c r="L246" s="34"/>
      <c r="M246" s="34">
        <v>1</v>
      </c>
      <c r="N246" s="34"/>
      <c r="O246" s="115"/>
      <c r="P246" s="34"/>
      <c r="Q246" s="124">
        <v>2021</v>
      </c>
      <c r="R246" s="34" t="s">
        <v>1188</v>
      </c>
      <c r="S246" s="34"/>
      <c r="T246" s="34" t="s">
        <v>1184</v>
      </c>
      <c r="U246" s="38" t="s">
        <v>862</v>
      </c>
      <c r="V246" s="104" t="s">
        <v>552</v>
      </c>
      <c r="W246" s="83">
        <v>20000000000000</v>
      </c>
      <c r="X246" s="130" t="s">
        <v>1187</v>
      </c>
      <c r="Y246" s="34"/>
      <c r="Z246" s="34"/>
    </row>
    <row r="247" spans="1:30" s="54" customFormat="1">
      <c r="A247" s="101" t="s">
        <v>1202</v>
      </c>
      <c r="B247" s="101">
        <v>11</v>
      </c>
      <c r="C247" s="34"/>
      <c r="D247" s="34">
        <v>7</v>
      </c>
      <c r="E247" s="34">
        <v>2</v>
      </c>
      <c r="F247" s="34">
        <v>1</v>
      </c>
      <c r="G247" s="34">
        <v>1</v>
      </c>
      <c r="H247" s="34"/>
      <c r="I247" s="34"/>
      <c r="J247" s="34"/>
      <c r="K247" s="34">
        <v>1</v>
      </c>
      <c r="L247" s="34"/>
      <c r="M247" s="34"/>
      <c r="N247" s="34"/>
      <c r="O247" s="115"/>
      <c r="P247" s="34"/>
      <c r="Q247" s="124">
        <v>2021</v>
      </c>
      <c r="R247" s="34" t="s">
        <v>1203</v>
      </c>
      <c r="S247" s="34"/>
      <c r="T247" s="34" t="s">
        <v>1200</v>
      </c>
      <c r="U247" s="38" t="s">
        <v>862</v>
      </c>
      <c r="V247" s="34" t="s">
        <v>1204</v>
      </c>
      <c r="W247" s="83">
        <v>15000000000000</v>
      </c>
      <c r="X247" s="75" t="s">
        <v>1201</v>
      </c>
      <c r="Y247" s="34"/>
      <c r="Z247" s="34"/>
      <c r="AA247" s="34"/>
    </row>
    <row r="248" spans="1:30" s="54" customFormat="1">
      <c r="A248" s="134" t="s">
        <v>908</v>
      </c>
      <c r="B248" s="134">
        <v>12</v>
      </c>
      <c r="C248" s="34"/>
      <c r="D248" s="34">
        <v>5</v>
      </c>
      <c r="E248" s="34">
        <v>6</v>
      </c>
      <c r="F248" s="34">
        <v>1</v>
      </c>
      <c r="G248" s="34"/>
      <c r="H248" s="34"/>
      <c r="I248" s="34"/>
      <c r="J248" s="34">
        <v>1</v>
      </c>
      <c r="K248" s="34"/>
      <c r="L248" s="34"/>
      <c r="M248" s="34">
        <v>1</v>
      </c>
      <c r="N248" s="34"/>
      <c r="O248" s="115"/>
      <c r="P248" s="34"/>
      <c r="Q248" s="124">
        <v>2021</v>
      </c>
      <c r="R248" s="34" t="s">
        <v>903</v>
      </c>
      <c r="S248" s="34"/>
      <c r="T248" s="34" t="s">
        <v>902</v>
      </c>
      <c r="U248" s="40" t="s">
        <v>563</v>
      </c>
      <c r="V248" s="104" t="s">
        <v>552</v>
      </c>
      <c r="W248" s="83">
        <v>830000000000</v>
      </c>
      <c r="X248" s="75" t="s">
        <v>1157</v>
      </c>
      <c r="Y248" s="34"/>
      <c r="Z248" s="34"/>
    </row>
    <row r="249" spans="1:30" s="54" customFormat="1">
      <c r="A249" s="134" t="s">
        <v>909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901</v>
      </c>
      <c r="S249" s="34"/>
      <c r="T249" s="34" t="s">
        <v>900</v>
      </c>
      <c r="U249" s="40" t="s">
        <v>563</v>
      </c>
      <c r="V249" s="104" t="s">
        <v>552</v>
      </c>
      <c r="W249" s="83">
        <v>190000000000</v>
      </c>
      <c r="X249" s="75" t="s">
        <v>1158</v>
      </c>
      <c r="Y249" s="34"/>
      <c r="Z249" s="34"/>
    </row>
    <row r="250" spans="1:30" s="54" customFormat="1">
      <c r="A250" s="101" t="s">
        <v>874</v>
      </c>
      <c r="B250" s="101">
        <v>13</v>
      </c>
      <c r="C250" s="34"/>
      <c r="D250" s="34">
        <v>1</v>
      </c>
      <c r="E250" s="34">
        <v>11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/>
      <c r="N250" s="34">
        <v>1</v>
      </c>
      <c r="O250" s="115"/>
      <c r="P250" s="34"/>
      <c r="Q250" s="124">
        <v>2021</v>
      </c>
      <c r="R250" s="34" t="s">
        <v>873</v>
      </c>
      <c r="S250" s="34"/>
      <c r="T250" s="34"/>
      <c r="U250" s="40" t="s">
        <v>563</v>
      </c>
      <c r="V250" s="104" t="s">
        <v>552</v>
      </c>
      <c r="W250" s="83">
        <v>780000000000</v>
      </c>
      <c r="X250" s="130" t="s">
        <v>872</v>
      </c>
      <c r="Y250" s="34"/>
      <c r="Z250" s="34"/>
    </row>
    <row r="251" spans="1:30" s="54" customFormat="1">
      <c r="A251" s="133" t="s">
        <v>1185</v>
      </c>
      <c r="B251" s="101">
        <v>17</v>
      </c>
      <c r="C251" s="34"/>
      <c r="D251" s="34">
        <v>8</v>
      </c>
      <c r="E251" s="34">
        <v>9</v>
      </c>
      <c r="F251" s="34"/>
      <c r="G251" s="34"/>
      <c r="H251" s="34"/>
      <c r="I251" s="34"/>
      <c r="J251" s="34"/>
      <c r="K251" s="34"/>
      <c r="L251" s="34"/>
      <c r="M251" s="34">
        <v>2</v>
      </c>
      <c r="N251" s="132" t="s">
        <v>1190</v>
      </c>
      <c r="O251" s="115"/>
      <c r="P251" s="34"/>
      <c r="Q251" s="124">
        <v>2021</v>
      </c>
      <c r="R251" s="34" t="s">
        <v>1195</v>
      </c>
      <c r="S251" s="34"/>
      <c r="T251" s="34" t="s">
        <v>1186</v>
      </c>
      <c r="U251" s="38" t="s">
        <v>862</v>
      </c>
      <c r="V251" s="104" t="s">
        <v>552</v>
      </c>
      <c r="W251" s="83">
        <v>20000000000000</v>
      </c>
      <c r="X251" s="130" t="s">
        <v>1187</v>
      </c>
      <c r="Y251" s="75" t="s">
        <v>1194</v>
      </c>
      <c r="Z251" s="34"/>
    </row>
    <row r="252" spans="1:30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30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30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1335</v>
      </c>
      <c r="AA254" s="54"/>
    </row>
    <row r="255" spans="1:30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30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1338</v>
      </c>
      <c r="AA256" s="54"/>
    </row>
    <row r="257" spans="1:27">
      <c r="A257" s="136" t="s">
        <v>1374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1376</v>
      </c>
      <c r="U257" s="38" t="s">
        <v>862</v>
      </c>
      <c r="V257" s="34" t="s">
        <v>1373</v>
      </c>
      <c r="W257" s="83">
        <v>4700000000000</v>
      </c>
      <c r="X257" s="75" t="s">
        <v>1372</v>
      </c>
      <c r="Y257" s="146"/>
      <c r="AA257" s="54"/>
    </row>
    <row r="258" spans="1:27">
      <c r="A258" s="127" t="s">
        <v>1375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1376</v>
      </c>
      <c r="U258" s="38" t="s">
        <v>862</v>
      </c>
      <c r="V258" s="34" t="s">
        <v>1373</v>
      </c>
      <c r="W258" s="83">
        <v>20000000000000</v>
      </c>
      <c r="X258" s="75" t="s">
        <v>1372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1294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1294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1289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1293</v>
      </c>
      <c r="U265" s="38" t="s">
        <v>862</v>
      </c>
      <c r="V265" s="104" t="s">
        <v>552</v>
      </c>
      <c r="W265" s="83">
        <v>160000000000</v>
      </c>
      <c r="X265" s="75" t="s">
        <v>1292</v>
      </c>
      <c r="AA265" s="54"/>
    </row>
    <row r="266" spans="1:27">
      <c r="A266" s="126" t="s">
        <v>1290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1293</v>
      </c>
      <c r="T266" s="34" t="s">
        <v>1291</v>
      </c>
      <c r="U266" s="38" t="s">
        <v>862</v>
      </c>
      <c r="V266" s="104" t="s">
        <v>552</v>
      </c>
      <c r="W266" s="83">
        <v>15000000000</v>
      </c>
      <c r="X266" s="75" t="s">
        <v>1292</v>
      </c>
      <c r="AA266" s="54"/>
    </row>
    <row r="267" spans="1:27">
      <c r="A267" s="101" t="s">
        <v>1286</v>
      </c>
      <c r="B267" s="101">
        <v>14</v>
      </c>
      <c r="D267" s="34">
        <v>7</v>
      </c>
      <c r="E267" s="34">
        <v>6</v>
      </c>
      <c r="M267" s="34">
        <v>1</v>
      </c>
      <c r="N267" s="132"/>
      <c r="O267" s="115"/>
      <c r="Q267" s="124">
        <v>2021</v>
      </c>
      <c r="R267" s="34" t="s">
        <v>1294</v>
      </c>
      <c r="S267" s="34" t="s">
        <v>1504</v>
      </c>
      <c r="T267" s="34" t="s">
        <v>1287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1503</v>
      </c>
      <c r="AA267" s="54"/>
    </row>
    <row r="268" spans="1:27">
      <c r="A268" s="134" t="s">
        <v>1298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1299</v>
      </c>
      <c r="T268" s="34" t="s">
        <v>1297</v>
      </c>
      <c r="U268" s="40" t="s">
        <v>563</v>
      </c>
      <c r="V268" s="104" t="s">
        <v>552</v>
      </c>
      <c r="W268" s="83">
        <v>100000000000</v>
      </c>
      <c r="X268" s="75" t="s">
        <v>1296</v>
      </c>
      <c r="AA268" s="54"/>
    </row>
    <row r="269" spans="1:27">
      <c r="A269" s="126" t="s">
        <v>1305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1306</v>
      </c>
      <c r="U269" s="38" t="s">
        <v>862</v>
      </c>
      <c r="V269" s="104" t="s">
        <v>552</v>
      </c>
      <c r="W269" s="83">
        <v>88000000000</v>
      </c>
      <c r="X269" s="75" t="s">
        <v>1304</v>
      </c>
      <c r="AA269" s="54"/>
    </row>
    <row r="270" spans="1:27">
      <c r="A270" s="100" t="s">
        <v>1309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1310</v>
      </c>
      <c r="U270" s="38" t="s">
        <v>862</v>
      </c>
      <c r="V270" s="104" t="s">
        <v>552</v>
      </c>
      <c r="W270" s="83">
        <v>55000000000</v>
      </c>
      <c r="X270" s="75" t="s">
        <v>1308</v>
      </c>
      <c r="AA270" s="54"/>
    </row>
    <row r="271" spans="1:27">
      <c r="A271" s="126" t="s">
        <v>1312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1474</v>
      </c>
      <c r="U271" s="38" t="s">
        <v>862</v>
      </c>
      <c r="V271" s="104" t="s">
        <v>552</v>
      </c>
      <c r="W271" s="83">
        <v>30000000000</v>
      </c>
      <c r="X271" s="75" t="s">
        <v>1311</v>
      </c>
      <c r="AA271" s="54"/>
    </row>
    <row r="272" spans="1:27" ht="12.75" customHeight="1">
      <c r="A272" s="134" t="s">
        <v>1319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1321</v>
      </c>
      <c r="T272" s="34" t="s">
        <v>1318</v>
      </c>
      <c r="U272" s="34" t="s">
        <v>648</v>
      </c>
      <c r="V272" s="34" t="s">
        <v>1320</v>
      </c>
      <c r="W272" s="83">
        <v>1.3E+17</v>
      </c>
      <c r="X272" s="75" t="s">
        <v>1322</v>
      </c>
      <c r="AA272" s="54"/>
    </row>
    <row r="273" spans="1:27" ht="12.75" customHeight="1">
      <c r="A273" s="134" t="s">
        <v>1369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1370</v>
      </c>
      <c r="T273" s="34" t="s">
        <v>1475</v>
      </c>
      <c r="U273" s="38" t="s">
        <v>857</v>
      </c>
      <c r="V273" s="34" t="s">
        <v>825</v>
      </c>
      <c r="W273" s="83">
        <v>55000000000000</v>
      </c>
      <c r="X273" s="75" t="s">
        <v>1371</v>
      </c>
      <c r="AA273" s="54"/>
    </row>
    <row r="274" spans="1:27" s="143" customFormat="1" ht="12.75" customHeight="1">
      <c r="A274" s="152" t="s">
        <v>1324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1326</v>
      </c>
      <c r="T274" s="143" t="s">
        <v>1323</v>
      </c>
      <c r="U274" s="38" t="s">
        <v>857</v>
      </c>
      <c r="V274" s="34" t="s">
        <v>825</v>
      </c>
      <c r="W274" s="83">
        <v>13000000000</v>
      </c>
      <c r="X274" s="146" t="s">
        <v>1325</v>
      </c>
    </row>
    <row r="275" spans="1:27" s="143" customFormat="1" ht="12.75" customHeight="1">
      <c r="A275" s="147" t="s">
        <v>1302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1327</v>
      </c>
      <c r="T275" s="143" t="s">
        <v>1303</v>
      </c>
      <c r="U275" s="38" t="s">
        <v>857</v>
      </c>
      <c r="V275" s="104" t="s">
        <v>552</v>
      </c>
      <c r="W275" s="83">
        <v>1100000000000</v>
      </c>
      <c r="X275" s="146" t="s">
        <v>1301</v>
      </c>
    </row>
    <row r="276" spans="1:27" s="143" customFormat="1" ht="12.75" customHeight="1">
      <c r="A276" s="148" t="s">
        <v>1329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1330</v>
      </c>
      <c r="T276" s="143" t="s">
        <v>1328</v>
      </c>
      <c r="U276" s="38"/>
      <c r="V276" s="104" t="s">
        <v>825</v>
      </c>
      <c r="W276" s="83">
        <v>600000000000</v>
      </c>
      <c r="X276" s="146" t="s">
        <v>1331</v>
      </c>
    </row>
    <row r="277" spans="1:27" s="143" customFormat="1" ht="12.75" customHeight="1">
      <c r="A277" s="142" t="s">
        <v>1333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1332</v>
      </c>
      <c r="U277" s="38" t="s">
        <v>862</v>
      </c>
      <c r="V277" s="104" t="s">
        <v>552</v>
      </c>
      <c r="W277" s="83">
        <v>90000000000</v>
      </c>
      <c r="X277" s="146" t="s">
        <v>1334</v>
      </c>
    </row>
    <row r="278" spans="1:27" s="143" customFormat="1" ht="12.75" customHeight="1">
      <c r="A278" s="151" t="s">
        <v>1337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1340</v>
      </c>
      <c r="T278" s="143" t="s">
        <v>1339</v>
      </c>
      <c r="U278" s="38" t="s">
        <v>862</v>
      </c>
      <c r="V278" s="104" t="s">
        <v>552</v>
      </c>
      <c r="W278" s="83">
        <v>2200000000000</v>
      </c>
      <c r="X278" s="146" t="s">
        <v>1338</v>
      </c>
    </row>
    <row r="279" spans="1:27" s="143" customFormat="1" ht="12.75" customHeight="1">
      <c r="A279" s="151" t="s">
        <v>1342</v>
      </c>
      <c r="B279" s="151">
        <f t="shared" si="1"/>
        <v>13</v>
      </c>
      <c r="D279" s="143">
        <v>6</v>
      </c>
      <c r="E279" s="143">
        <v>7</v>
      </c>
      <c r="O279" s="144"/>
      <c r="Q279" s="162">
        <v>2022</v>
      </c>
      <c r="R279" s="143" t="s">
        <v>1343</v>
      </c>
      <c r="T279" s="143" t="s">
        <v>1341</v>
      </c>
      <c r="U279" s="38" t="s">
        <v>862</v>
      </c>
      <c r="V279" s="104" t="s">
        <v>552</v>
      </c>
      <c r="W279" s="83">
        <v>2700000000000</v>
      </c>
      <c r="X279" s="146" t="s">
        <v>1344</v>
      </c>
    </row>
    <row r="280" spans="1:27" s="143" customFormat="1" ht="12.75" customHeight="1">
      <c r="A280" s="150" t="s">
        <v>1345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1354</v>
      </c>
      <c r="T280" s="143" t="s">
        <v>1346</v>
      </c>
      <c r="U280" s="38" t="s">
        <v>862</v>
      </c>
      <c r="V280" s="104" t="s">
        <v>552</v>
      </c>
      <c r="W280" s="83">
        <v>50000000000</v>
      </c>
      <c r="X280" s="146" t="s">
        <v>1355</v>
      </c>
    </row>
    <row r="281" spans="1:27" s="143" customFormat="1" ht="12.75" customHeight="1">
      <c r="A281" s="150" t="s">
        <v>1347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1354</v>
      </c>
      <c r="T281" s="143" t="s">
        <v>1348</v>
      </c>
      <c r="U281" s="38" t="s">
        <v>862</v>
      </c>
      <c r="V281" s="104" t="s">
        <v>552</v>
      </c>
      <c r="W281" s="83">
        <v>130000000000</v>
      </c>
      <c r="X281" s="146" t="s">
        <v>1355</v>
      </c>
    </row>
    <row r="282" spans="1:27" s="143" customFormat="1" ht="12.75" customHeight="1">
      <c r="A282" s="150" t="s">
        <v>1349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1354</v>
      </c>
      <c r="T282" s="143" t="s">
        <v>1350</v>
      </c>
      <c r="U282" s="38" t="s">
        <v>862</v>
      </c>
      <c r="V282" s="104" t="s">
        <v>552</v>
      </c>
      <c r="W282" s="83">
        <v>100000000000</v>
      </c>
      <c r="X282" s="146" t="s">
        <v>1355</v>
      </c>
    </row>
    <row r="283" spans="1:27" s="143" customFormat="1" ht="12.75" customHeight="1">
      <c r="A283" s="150" t="s">
        <v>1353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1354</v>
      </c>
      <c r="T283" s="143" t="s">
        <v>1351</v>
      </c>
      <c r="U283" s="38" t="s">
        <v>862</v>
      </c>
      <c r="V283" s="104" t="s">
        <v>552</v>
      </c>
      <c r="W283" s="83">
        <v>80000000000</v>
      </c>
      <c r="X283" s="146" t="s">
        <v>1355</v>
      </c>
    </row>
    <row r="284" spans="1:27" s="143" customFormat="1" ht="12.75" customHeight="1">
      <c r="A284" s="150" t="s">
        <v>1356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1354</v>
      </c>
      <c r="T284" s="143" t="s">
        <v>1352</v>
      </c>
      <c r="U284" s="38" t="s">
        <v>862</v>
      </c>
      <c r="V284" s="104" t="s">
        <v>552</v>
      </c>
      <c r="W284" s="83">
        <v>70000000000</v>
      </c>
      <c r="X284" s="146" t="s">
        <v>1355</v>
      </c>
    </row>
    <row r="285" spans="1:27" s="143" customFormat="1" ht="12.75" customHeight="1">
      <c r="A285" s="151" t="s">
        <v>1378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1381</v>
      </c>
      <c r="T285" s="143" t="s">
        <v>1379</v>
      </c>
      <c r="U285" s="40" t="s">
        <v>563</v>
      </c>
      <c r="V285" s="104" t="s">
        <v>552</v>
      </c>
      <c r="W285" s="83">
        <v>210000000000</v>
      </c>
      <c r="X285" s="146" t="s">
        <v>1380</v>
      </c>
    </row>
    <row r="286" spans="1:27" s="143" customFormat="1" ht="12.75" customHeight="1">
      <c r="A286" s="148" t="s">
        <v>1383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1386</v>
      </c>
      <c r="T286" s="143" t="s">
        <v>1385</v>
      </c>
      <c r="U286" s="34" t="s">
        <v>624</v>
      </c>
      <c r="V286" s="34" t="s">
        <v>582</v>
      </c>
      <c r="W286" s="83">
        <v>2.0000000000000001E-9</v>
      </c>
      <c r="X286" s="146" t="s">
        <v>1384</v>
      </c>
    </row>
    <row r="287" spans="1:27" s="143" customFormat="1" ht="12.75" customHeight="1">
      <c r="A287" s="153" t="s">
        <v>1402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1464</v>
      </c>
      <c r="T287" s="143" t="s">
        <v>1403</v>
      </c>
      <c r="U287" s="38" t="s">
        <v>857</v>
      </c>
      <c r="V287" s="34" t="s">
        <v>582</v>
      </c>
      <c r="W287" s="83">
        <v>1000000000000</v>
      </c>
      <c r="X287" s="146" t="s">
        <v>1401</v>
      </c>
    </row>
    <row r="288" spans="1:27" s="143" customFormat="1" ht="12.75" customHeight="1">
      <c r="A288" s="152" t="s">
        <v>1404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1410</v>
      </c>
      <c r="U288" s="38" t="s">
        <v>862</v>
      </c>
      <c r="V288" s="104" t="s">
        <v>552</v>
      </c>
      <c r="W288" s="83">
        <v>130000000000</v>
      </c>
      <c r="X288" s="146" t="s">
        <v>1406</v>
      </c>
    </row>
    <row r="289" spans="1:27" s="143" customFormat="1" ht="12.75" customHeight="1">
      <c r="A289" s="142" t="s">
        <v>1405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1410</v>
      </c>
      <c r="U289" s="38" t="s">
        <v>862</v>
      </c>
      <c r="V289" s="104" t="s">
        <v>552</v>
      </c>
      <c r="W289" s="83">
        <v>95000000000</v>
      </c>
      <c r="X289" s="146" t="s">
        <v>1406</v>
      </c>
    </row>
    <row r="290" spans="1:27" ht="12.75" customHeight="1">
      <c r="A290" s="125" t="s">
        <v>1314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1317</v>
      </c>
      <c r="T290" s="34" t="s">
        <v>1315</v>
      </c>
      <c r="U290" s="34" t="s">
        <v>648</v>
      </c>
      <c r="V290" s="34" t="s">
        <v>696</v>
      </c>
      <c r="W290" s="83">
        <v>1000000000000000</v>
      </c>
      <c r="X290" s="75" t="s">
        <v>1316</v>
      </c>
      <c r="Y290" s="75" t="s">
        <v>1636</v>
      </c>
      <c r="AA290" s="54"/>
    </row>
    <row r="291" spans="1:27" s="143" customFormat="1" ht="12.75" customHeight="1">
      <c r="A291" s="155" t="s">
        <v>1409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1411</v>
      </c>
      <c r="U291" s="38" t="s">
        <v>862</v>
      </c>
      <c r="V291" s="104" t="s">
        <v>552</v>
      </c>
      <c r="W291" s="83">
        <v>11000000000</v>
      </c>
      <c r="X291" s="146" t="s">
        <v>1408</v>
      </c>
    </row>
    <row r="292" spans="1:27" s="143" customFormat="1" ht="12.75" customHeight="1">
      <c r="A292" s="151" t="s">
        <v>1418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1419</v>
      </c>
      <c r="U292" s="40" t="s">
        <v>563</v>
      </c>
      <c r="V292" s="104" t="s">
        <v>552</v>
      </c>
      <c r="W292" s="83">
        <v>400000000000</v>
      </c>
      <c r="X292" s="146" t="s">
        <v>1417</v>
      </c>
    </row>
    <row r="293" spans="1:27" s="143" customFormat="1" ht="12.75" customHeight="1">
      <c r="A293" s="152" t="s">
        <v>1423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1424</v>
      </c>
      <c r="U293" s="38" t="s">
        <v>862</v>
      </c>
      <c r="V293" s="104" t="s">
        <v>1422</v>
      </c>
      <c r="W293" s="83">
        <v>2400000000000</v>
      </c>
      <c r="X293" s="146" t="s">
        <v>1421</v>
      </c>
    </row>
    <row r="294" spans="1:27" s="143" customFormat="1" ht="12.75" customHeight="1">
      <c r="A294" s="152" t="s">
        <v>1426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1427</v>
      </c>
      <c r="T294" s="143" t="s">
        <v>1428</v>
      </c>
      <c r="U294" s="38" t="s">
        <v>862</v>
      </c>
      <c r="V294" s="104" t="s">
        <v>552</v>
      </c>
      <c r="W294" s="83">
        <v>150000000000</v>
      </c>
      <c r="X294" s="146" t="s">
        <v>1429</v>
      </c>
    </row>
    <row r="295" spans="1:27" s="143" customFormat="1" ht="12.75" customHeight="1">
      <c r="A295" s="142" t="s">
        <v>1449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1454</v>
      </c>
      <c r="T295" s="157" t="s">
        <v>1452</v>
      </c>
      <c r="U295" s="38" t="s">
        <v>862</v>
      </c>
      <c r="V295" s="34" t="s">
        <v>582</v>
      </c>
      <c r="W295" s="83">
        <v>3000000000000</v>
      </c>
      <c r="X295" s="146" t="s">
        <v>1451</v>
      </c>
    </row>
    <row r="296" spans="1:27" s="143" customFormat="1" ht="12.75" customHeight="1">
      <c r="A296" s="158" t="s">
        <v>1450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1454</v>
      </c>
      <c r="T296" s="143" t="s">
        <v>1453</v>
      </c>
      <c r="U296" s="38" t="s">
        <v>862</v>
      </c>
      <c r="V296" s="34" t="s">
        <v>582</v>
      </c>
      <c r="W296" s="83">
        <v>120000000000</v>
      </c>
      <c r="X296" s="146" t="s">
        <v>1451</v>
      </c>
    </row>
    <row r="297" spans="1:27" s="143" customFormat="1" ht="12.75" customHeight="1">
      <c r="A297" s="142" t="s">
        <v>1455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1460</v>
      </c>
      <c r="U297" s="38" t="s">
        <v>857</v>
      </c>
      <c r="V297" s="34" t="s">
        <v>582</v>
      </c>
      <c r="W297" s="83">
        <v>210000000000</v>
      </c>
      <c r="X297" s="146" t="s">
        <v>1459</v>
      </c>
    </row>
    <row r="298" spans="1:27" s="143" customFormat="1" ht="12.75" customHeight="1">
      <c r="A298" s="158" t="s">
        <v>1456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1460</v>
      </c>
      <c r="U298" s="38" t="s">
        <v>857</v>
      </c>
      <c r="V298" s="34" t="s">
        <v>582</v>
      </c>
      <c r="W298" s="83">
        <v>3500000000</v>
      </c>
      <c r="X298" s="146" t="s">
        <v>1459</v>
      </c>
    </row>
    <row r="299" spans="1:27" s="143" customFormat="1" ht="12.75" customHeight="1">
      <c r="A299" s="152" t="s">
        <v>1457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1460</v>
      </c>
      <c r="U299" s="38" t="s">
        <v>857</v>
      </c>
      <c r="V299" s="34" t="s">
        <v>582</v>
      </c>
      <c r="W299" s="83">
        <v>1000000000000</v>
      </c>
      <c r="X299" s="146" t="s">
        <v>1459</v>
      </c>
    </row>
    <row r="300" spans="1:27" s="143" customFormat="1" ht="12.75" customHeight="1">
      <c r="A300" s="155" t="s">
        <v>1458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1460</v>
      </c>
      <c r="U300" s="38" t="s">
        <v>857</v>
      </c>
      <c r="V300" s="34" t="s">
        <v>582</v>
      </c>
      <c r="W300" s="83">
        <v>460000000000</v>
      </c>
      <c r="X300" s="146" t="s">
        <v>1459</v>
      </c>
    </row>
    <row r="301" spans="1:27" s="143" customFormat="1" ht="12.75" customHeight="1">
      <c r="A301" s="151" t="s">
        <v>1467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1465</v>
      </c>
      <c r="T301" s="143" t="s">
        <v>1466</v>
      </c>
      <c r="U301" s="40" t="s">
        <v>563</v>
      </c>
      <c r="V301" s="104" t="s">
        <v>552</v>
      </c>
      <c r="W301" s="83">
        <v>38000000000</v>
      </c>
      <c r="X301" s="146" t="s">
        <v>1463</v>
      </c>
    </row>
    <row r="302" spans="1:27" s="143" customFormat="1" ht="12.75" customHeight="1">
      <c r="A302" s="161" t="s">
        <v>1476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1479</v>
      </c>
      <c r="U302" s="38" t="s">
        <v>857</v>
      </c>
      <c r="V302" s="34" t="s">
        <v>1478</v>
      </c>
      <c r="W302" s="83">
        <v>290000000000</v>
      </c>
      <c r="X302" s="146" t="s">
        <v>1477</v>
      </c>
    </row>
    <row r="303" spans="1:27" s="143" customFormat="1" ht="12.75" customHeight="1">
      <c r="A303" s="150" t="s">
        <v>1481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1483</v>
      </c>
      <c r="T303" s="143" t="s">
        <v>1484</v>
      </c>
      <c r="U303" s="38" t="s">
        <v>857</v>
      </c>
      <c r="V303" s="34" t="s">
        <v>1485</v>
      </c>
      <c r="W303" s="83">
        <v>7400000000000</v>
      </c>
      <c r="X303" s="146" t="s">
        <v>1482</v>
      </c>
    </row>
    <row r="304" spans="1:27" s="143" customFormat="1" ht="12.75" customHeight="1">
      <c r="A304" s="142" t="s">
        <v>1490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1489</v>
      </c>
      <c r="S304" s="143" t="s">
        <v>1486</v>
      </c>
      <c r="U304" s="38" t="s">
        <v>857</v>
      </c>
      <c r="V304" s="104" t="s">
        <v>552</v>
      </c>
      <c r="W304" s="83">
        <v>1950000000000</v>
      </c>
      <c r="X304" s="146" t="s">
        <v>1488</v>
      </c>
      <c r="Y304" s="146" t="s">
        <v>1487</v>
      </c>
    </row>
    <row r="305" spans="1:26" s="143" customFormat="1" ht="12.75" customHeight="1">
      <c r="A305" s="142" t="s">
        <v>1494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1491</v>
      </c>
      <c r="T305" s="143" t="s">
        <v>1492</v>
      </c>
      <c r="U305" s="38" t="s">
        <v>862</v>
      </c>
      <c r="V305" s="104" t="s">
        <v>552</v>
      </c>
      <c r="W305" s="83">
        <v>250000000000</v>
      </c>
      <c r="X305" s="146" t="s">
        <v>1493</v>
      </c>
    </row>
    <row r="306" spans="1:26" s="143" customFormat="1" ht="12.75" customHeight="1">
      <c r="A306" s="142" t="s">
        <v>1499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1500</v>
      </c>
      <c r="T306" s="143" t="s">
        <v>1497</v>
      </c>
      <c r="U306" s="38" t="s">
        <v>857</v>
      </c>
      <c r="V306" s="34" t="s">
        <v>1496</v>
      </c>
      <c r="W306" s="83">
        <v>6400000000000</v>
      </c>
      <c r="X306" s="146" t="s">
        <v>1498</v>
      </c>
    </row>
    <row r="307" spans="1:26" s="143" customFormat="1" ht="12.75" customHeight="1">
      <c r="A307" s="165" t="s">
        <v>1563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1565</v>
      </c>
      <c r="T307" s="143" t="s">
        <v>1564</v>
      </c>
      <c r="U307" s="38" t="s">
        <v>857</v>
      </c>
      <c r="V307" s="34" t="s">
        <v>825</v>
      </c>
      <c r="W307" s="83">
        <v>260000000000000</v>
      </c>
      <c r="X307" s="146" t="s">
        <v>1562</v>
      </c>
    </row>
    <row r="308" spans="1:26" s="143" customFormat="1" ht="12.75" customHeight="1">
      <c r="A308" s="147" t="s">
        <v>1638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1643</v>
      </c>
      <c r="Q308" s="145">
        <v>2023</v>
      </c>
      <c r="R308" s="143" t="s">
        <v>1642</v>
      </c>
      <c r="S308" s="143" t="s">
        <v>1645</v>
      </c>
      <c r="T308" s="143" t="s">
        <v>1641</v>
      </c>
      <c r="U308" s="38" t="s">
        <v>1640</v>
      </c>
      <c r="V308" s="34" t="s">
        <v>808</v>
      </c>
      <c r="W308" s="83">
        <v>4000000000000</v>
      </c>
      <c r="X308" s="146" t="s">
        <v>1639</v>
      </c>
      <c r="Y308" s="146" t="s">
        <v>1644</v>
      </c>
    </row>
    <row r="309" spans="1:26" s="143" customFormat="1" ht="12.75" customHeight="1">
      <c r="A309" s="147" t="s">
        <v>1551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1550</v>
      </c>
      <c r="T309" s="143" t="s">
        <v>1549</v>
      </c>
      <c r="U309" s="38" t="s">
        <v>862</v>
      </c>
      <c r="V309" s="104" t="s">
        <v>552</v>
      </c>
      <c r="W309" s="83">
        <v>9000000000</v>
      </c>
      <c r="X309" s="146" t="s">
        <v>1548</v>
      </c>
    </row>
    <row r="310" spans="1:26" s="143" customFormat="1" ht="12.75" customHeight="1">
      <c r="A310" s="151" t="s">
        <v>1572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1587</v>
      </c>
      <c r="T310" s="143" t="s">
        <v>1570</v>
      </c>
      <c r="U310" s="34" t="s">
        <v>648</v>
      </c>
      <c r="V310" s="34" t="s">
        <v>1571</v>
      </c>
      <c r="W310" s="83">
        <v>1.3E+17</v>
      </c>
      <c r="X310" s="146" t="s">
        <v>1569</v>
      </c>
    </row>
    <row r="311" spans="1:26" s="143" customFormat="1" ht="12.75" customHeight="1">
      <c r="A311" s="158" t="s">
        <v>1576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1580</v>
      </c>
      <c r="T311" s="143" t="s">
        <v>1579</v>
      </c>
      <c r="U311" s="34" t="s">
        <v>648</v>
      </c>
      <c r="V311" s="34" t="s">
        <v>1578</v>
      </c>
      <c r="W311" s="83">
        <v>2000000000000</v>
      </c>
      <c r="X311" s="146" t="s">
        <v>1577</v>
      </c>
    </row>
    <row r="312" spans="1:26" s="143" customFormat="1" ht="12.75" customHeight="1">
      <c r="A312" s="147" t="s">
        <v>1582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1583</v>
      </c>
      <c r="T312" s="143" t="s">
        <v>1584</v>
      </c>
      <c r="U312" s="38" t="s">
        <v>857</v>
      </c>
      <c r="V312" s="34" t="s">
        <v>825</v>
      </c>
      <c r="W312" s="83">
        <v>9000000000000</v>
      </c>
      <c r="X312" s="146" t="s">
        <v>1585</v>
      </c>
    </row>
    <row r="313" spans="1:26" s="143" customFormat="1" ht="12.75" customHeight="1">
      <c r="A313" s="147" t="s">
        <v>1588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1590</v>
      </c>
      <c r="T313" s="143" t="s">
        <v>1591</v>
      </c>
      <c r="U313" s="38" t="s">
        <v>857</v>
      </c>
      <c r="V313" s="34" t="s">
        <v>825</v>
      </c>
      <c r="W313" s="83">
        <v>80000000000000</v>
      </c>
      <c r="X313" s="146" t="s">
        <v>1589</v>
      </c>
    </row>
    <row r="314" spans="1:26" s="143" customFormat="1" ht="12.75" customHeight="1">
      <c r="A314" s="142" t="s">
        <v>1593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1629</v>
      </c>
      <c r="T314" s="143" t="s">
        <v>1594</v>
      </c>
      <c r="U314" s="38" t="s">
        <v>862</v>
      </c>
      <c r="V314" s="104" t="s">
        <v>552</v>
      </c>
      <c r="W314" s="83">
        <v>120000000000</v>
      </c>
      <c r="X314" s="75" t="s">
        <v>1628</v>
      </c>
    </row>
    <row r="315" spans="1:26" s="143" customFormat="1" ht="12.75" customHeight="1">
      <c r="A315" s="142" t="s">
        <v>1598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1599</v>
      </c>
      <c r="T315" s="143" t="s">
        <v>1597</v>
      </c>
      <c r="U315" s="38" t="s">
        <v>857</v>
      </c>
      <c r="V315" s="34" t="s">
        <v>825</v>
      </c>
      <c r="W315" s="83">
        <v>2900000000000</v>
      </c>
      <c r="X315" s="146" t="s">
        <v>1596</v>
      </c>
    </row>
    <row r="316" spans="1:26" s="143" customFormat="1" ht="12.75" customHeight="1">
      <c r="A316" s="161" t="s">
        <v>1605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1602</v>
      </c>
      <c r="T316" s="143" t="s">
        <v>1604</v>
      </c>
      <c r="U316" s="38" t="s">
        <v>1603</v>
      </c>
      <c r="V316" s="34" t="s">
        <v>582</v>
      </c>
      <c r="W316" s="83">
        <v>560000000000</v>
      </c>
      <c r="X316" s="146" t="s">
        <v>1601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1634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1635</v>
      </c>
    </row>
    <row r="318" spans="1:26" s="54" customFormat="1">
      <c r="A318" s="136" t="s">
        <v>1631</v>
      </c>
      <c r="B318" s="136">
        <f t="shared" ref="B318:B326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1633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1630</v>
      </c>
      <c r="Y318" s="75"/>
      <c r="Z318" s="34"/>
    </row>
    <row r="319" spans="1:26" s="54" customFormat="1">
      <c r="A319" s="173" t="s">
        <v>1632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1633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1630</v>
      </c>
      <c r="Y319" s="75"/>
      <c r="Z319" s="34"/>
    </row>
    <row r="320" spans="1:26" s="54" customFormat="1">
      <c r="A320" s="173" t="s">
        <v>1647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1658</v>
      </c>
      <c r="S320" s="34"/>
      <c r="T320" s="34" t="s">
        <v>1648</v>
      </c>
      <c r="U320" s="38" t="s">
        <v>862</v>
      </c>
      <c r="V320" s="104" t="s">
        <v>552</v>
      </c>
      <c r="W320" s="83">
        <v>5000000000000</v>
      </c>
      <c r="X320" s="75" t="s">
        <v>1657</v>
      </c>
      <c r="Y320" s="75"/>
      <c r="Z320" s="34"/>
    </row>
    <row r="321" spans="1:26" s="54" customFormat="1">
      <c r="A321" s="128" t="s">
        <v>1650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1651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1652</v>
      </c>
      <c r="Y321" s="75"/>
      <c r="Z321" s="34"/>
    </row>
    <row r="322" spans="1:26" s="54" customFormat="1">
      <c r="A322" s="128" t="s">
        <v>1655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1663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1656</v>
      </c>
      <c r="Y322" s="75"/>
      <c r="Z322" s="34"/>
    </row>
    <row r="323" spans="1:26" s="54" customFormat="1">
      <c r="A323" s="128" t="s">
        <v>1654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1663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1656</v>
      </c>
      <c r="Y323" s="75"/>
      <c r="Z323" s="34"/>
    </row>
    <row r="324" spans="1:26">
      <c r="A324" s="95" t="s">
        <v>1661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1662</v>
      </c>
      <c r="T324" s="34" t="s">
        <v>1670</v>
      </c>
      <c r="U324" s="38" t="s">
        <v>862</v>
      </c>
      <c r="V324" s="104" t="s">
        <v>552</v>
      </c>
      <c r="W324" s="83">
        <v>13000000000</v>
      </c>
      <c r="X324" s="75" t="s">
        <v>1660</v>
      </c>
    </row>
    <row r="325" spans="1:26" s="54" customFormat="1" ht="13.15" customHeight="1">
      <c r="A325" s="128" t="s">
        <v>1664</v>
      </c>
      <c r="B325" s="128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1669</v>
      </c>
      <c r="S325" s="34"/>
      <c r="T325" s="34" t="s">
        <v>1665</v>
      </c>
      <c r="U325" s="38" t="s">
        <v>862</v>
      </c>
      <c r="V325" s="104" t="s">
        <v>552</v>
      </c>
      <c r="W325" s="83">
        <v>180000000000</v>
      </c>
      <c r="X325" s="75" t="s">
        <v>1668</v>
      </c>
      <c r="Y325" s="75"/>
      <c r="Z325" s="34"/>
    </row>
    <row r="326" spans="1:26" s="54" customFormat="1" ht="13.15" customHeight="1">
      <c r="A326" s="174" t="s">
        <v>1667</v>
      </c>
      <c r="B326" s="174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1669</v>
      </c>
      <c r="T326" s="54" t="s">
        <v>1666</v>
      </c>
      <c r="U326" s="175" t="s">
        <v>862</v>
      </c>
      <c r="V326" s="176" t="s">
        <v>552</v>
      </c>
      <c r="W326" s="87">
        <v>51000000000</v>
      </c>
      <c r="X326" s="177" t="s">
        <v>1668</v>
      </c>
      <c r="Y326" s="177"/>
    </row>
    <row r="327" spans="1:26" ht="15">
      <c r="B327" s="149"/>
      <c r="O327" s="102" t="s">
        <v>1609</v>
      </c>
    </row>
    <row r="343" spans="23:23">
      <c r="W343" s="34" t="s">
        <v>1659</v>
      </c>
    </row>
  </sheetData>
  <autoFilter ref="A1:Z327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26">
    <cfRule type="cellIs" dxfId="5" priority="1" stopIfTrue="1" operator="between">
      <formula>1</formula>
      <formula>1</formula>
    </cfRule>
    <cfRule type="cellIs" dxfId="4" priority="2" stopIfTrue="1" operator="between">
      <formula>2</formula>
      <formula>3</formula>
    </cfRule>
    <cfRule type="cellIs" dxfId="3" priority="3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4" r:id="rId198" xr:uid="{B3A5219B-5273-441B-8DA3-680CD6184D09}"/>
    <hyperlink ref="X235" r:id="rId199" xr:uid="{BD61166A-91CB-47AF-82FD-244316B04E8B}"/>
    <hyperlink ref="X239" r:id="rId200" xr:uid="{5CB8DD35-0045-448D-85EB-6E1A603C4EE2}"/>
    <hyperlink ref="X240" r:id="rId201" xr:uid="{C7201D82-6BAA-4121-91DE-36CD0020CF61}"/>
    <hyperlink ref="X242" r:id="rId202" xr:uid="{DE35B7B7-95FF-48E5-A1D7-4715F9D48120}"/>
    <hyperlink ref="X243" r:id="rId203" xr:uid="{1611D41E-DFAE-4C12-ACF1-5F65D15489AC}"/>
    <hyperlink ref="X249" r:id="rId204" xr:uid="{6D09194B-3EEC-40C0-9E62-6392FB4EABE6}"/>
    <hyperlink ref="X250" r:id="rId205" xr:uid="{BA7726C9-DC2E-4A3C-856D-6E7355B84248}"/>
    <hyperlink ref="X253" r:id="rId206" xr:uid="{D383609E-19CA-47B8-8A22-EACC1F766754}"/>
    <hyperlink ref="X228" r:id="rId207" xr:uid="{4C925087-11EA-4386-B654-3E1AB78FF025}"/>
    <hyperlink ref="X227" r:id="rId208" xr:uid="{97571509-93D2-4566-B3F2-794242B8955F}"/>
    <hyperlink ref="X241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44" r:id="rId258" xr:uid="{9767F13E-5949-4827-982E-A8E1A99539DC}"/>
    <hyperlink ref="X248" r:id="rId259" xr:uid="{40A9F2B0-0BC0-4A79-A327-A3A6828D73D2}"/>
    <hyperlink ref="X252" r:id="rId260" xr:uid="{0F4F0F87-6713-4C47-9742-E7B99C4F91A5}"/>
    <hyperlink ref="X230" r:id="rId261" xr:uid="{C081360A-D7CC-49E0-BF7B-955FDC9856AC}"/>
    <hyperlink ref="X236" r:id="rId262" xr:uid="{B20D2382-124A-4EE7-80D4-1CBE564312FB}"/>
    <hyperlink ref="X231" r:id="rId263" xr:uid="{DFA39062-365F-47F1-A52D-3482ACC404E5}"/>
    <hyperlink ref="Y191" r:id="rId264" xr:uid="{9EA1CA94-9AD4-4A94-A316-199136F0F2DB}"/>
    <hyperlink ref="X232" r:id="rId265" xr:uid="{1C0B891E-5418-4FC4-894B-966C0D05012B}"/>
    <hyperlink ref="X233" r:id="rId266" xr:uid="{99324281-6366-4F8E-BED5-3E27904217F8}"/>
    <hyperlink ref="X237" r:id="rId267" xr:uid="{2C6F4A1E-36D9-414F-A37B-832B8D0363E0}"/>
    <hyperlink ref="Y222" r:id="rId268" xr:uid="{CF05F9E2-8965-464A-850B-707DC49F34FC}"/>
    <hyperlink ref="X238" r:id="rId269" xr:uid="{FE3504CC-189E-4797-9E7C-E41FC79B2633}"/>
    <hyperlink ref="X246" r:id="rId270" xr:uid="{FD1624DD-A04B-4E6F-918E-D0C2237A66B9}"/>
    <hyperlink ref="X251" r:id="rId271" xr:uid="{AB1B98E2-37D1-49B2-8A90-3C6901C3F523}"/>
    <hyperlink ref="Y251" r:id="rId272" xr:uid="{AA573F11-4A3A-4774-9A50-673BEC15C855}"/>
    <hyperlink ref="X245" r:id="rId273" xr:uid="{31439AD1-E0C7-4040-BAAA-C0AB980E5D79}"/>
    <hyperlink ref="X247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5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8" sqref="B8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SUMPRODUCT((List!$B$1:$B$1089=A2)*(List!$O$1:$O$1089=""))</f>
        <v>44</v>
      </c>
    </row>
    <row r="3" spans="1:2">
      <c r="A3" s="1">
        <v>3</v>
      </c>
      <c r="B3" s="1">
        <f>SUMPRODUCT((List!$B$1:$B$1089=A3)*(List!$O$1:$O$1089=""))</f>
        <v>48</v>
      </c>
    </row>
    <row r="4" spans="1:2">
      <c r="A4" s="1">
        <v>4</v>
      </c>
      <c r="B4" s="1">
        <f>SUMPRODUCT((List!$B$1:$B$1089=A4)*(List!$O$1:$O$1089=""))</f>
        <v>38</v>
      </c>
    </row>
    <row r="5" spans="1:2">
      <c r="A5" s="1">
        <v>5</v>
      </c>
      <c r="B5" s="1">
        <f>SUMPRODUCT((List!$B$1:$B$1089=A5)*(List!$O$1:$O$1089=""))</f>
        <v>42</v>
      </c>
    </row>
    <row r="6" spans="1:2">
      <c r="A6" s="1">
        <v>6</v>
      </c>
      <c r="B6" s="1">
        <f>SUMPRODUCT((List!$B$1:$B$1089=A6)*(List!$O$1:$O$1089=""))</f>
        <v>36</v>
      </c>
    </row>
    <row r="7" spans="1:2">
      <c r="A7" s="1">
        <v>7</v>
      </c>
      <c r="B7" s="1">
        <f>SUMPRODUCT((List!$B$1:$B$1089=A7)*(List!$O$1:$O$1089=""))</f>
        <v>24</v>
      </c>
    </row>
    <row r="8" spans="1:2">
      <c r="A8" s="1">
        <v>8</v>
      </c>
      <c r="B8" s="1">
        <f>SUMPRODUCT((List!$B$1:$B$1089=A8)*(List!$O$1:$O$1089=""))</f>
        <v>24</v>
      </c>
    </row>
    <row r="9" spans="1:2">
      <c r="A9" s="1">
        <v>9</v>
      </c>
      <c r="B9" s="1">
        <f>SUMPRODUCT((List!$B$1:$B$1089=A9)*(List!$O$1:$O$1089=""))</f>
        <v>18</v>
      </c>
    </row>
    <row r="10" spans="1:2">
      <c r="A10" s="1">
        <v>10</v>
      </c>
      <c r="B10" s="1">
        <f>SUMPRODUCT((List!$B$1:$B$1089=A10)*(List!$O$1:$O$1089=""))</f>
        <v>17</v>
      </c>
    </row>
    <row r="11" spans="1:2">
      <c r="A11" s="1">
        <v>11</v>
      </c>
      <c r="B11" s="1">
        <f>SUMPRODUCT((List!$B$1:$B$1089=A11)*(List!$O$1:$O$1089=""))</f>
        <v>10</v>
      </c>
    </row>
    <row r="12" spans="1:2">
      <c r="A12" s="1">
        <v>12</v>
      </c>
      <c r="B12" s="1">
        <f>SUMPRODUCT((List!$B$1:$B$1089=A12)*(List!$O$1:$O$1089=""))</f>
        <v>10</v>
      </c>
    </row>
    <row r="13" spans="1:2">
      <c r="A13" s="1">
        <v>13</v>
      </c>
      <c r="B13" s="1">
        <f>SUMPRODUCT((List!$B$1:$B$1089=A13)*(List!$O$1:$O$1089=""))</f>
        <v>6</v>
      </c>
    </row>
    <row r="14" spans="1:2">
      <c r="A14" s="1">
        <v>14</v>
      </c>
      <c r="B14" s="1">
        <f>SUMPRODUCT((List!$B$1:$B$1089=A14)*(List!$O$1:$O$1089=""))</f>
        <v>1</v>
      </c>
    </row>
    <row r="15" spans="1:2">
      <c r="A15" s="1">
        <v>15</v>
      </c>
      <c r="B15" s="1">
        <f>SUMPRODUCT((List!$B$1:$B$1089=A15)*(List!$O$1:$O$1089=""))</f>
        <v>0</v>
      </c>
    </row>
    <row r="16" spans="1:2">
      <c r="A16" s="1">
        <v>16</v>
      </c>
      <c r="B16" s="1">
        <f>SUMPRODUCT((List!$B$1:$B$1089=A16)*(List!$O$1:$O$1089=""))</f>
        <v>0</v>
      </c>
    </row>
    <row r="17" spans="1:2">
      <c r="A17" s="1">
        <v>17</v>
      </c>
      <c r="B17" s="1">
        <f>SUMPRODUCT((List!$B$1:$B$1089=A17)*(List!$O$1:$O$1089=""))</f>
        <v>1</v>
      </c>
    </row>
    <row r="18" spans="1:2">
      <c r="A18" s="1">
        <v>18</v>
      </c>
      <c r="B18" s="1">
        <f>SUMPRODUCT((List!$B$1:$B$1089=A18)*(List!$O$1:$O$1089=""))</f>
        <v>1</v>
      </c>
    </row>
    <row r="19" spans="1:2">
      <c r="A19" s="1">
        <v>19</v>
      </c>
      <c r="B19" s="1">
        <f>SUMPRODUCT((List!$B$1:$B$1089=A19)*(List!$O$1:$O$1089=""))</f>
        <v>2</v>
      </c>
    </row>
    <row r="20" spans="1:2">
      <c r="A20" s="33" t="s">
        <v>1461</v>
      </c>
      <c r="B20" s="1" cm="1">
        <f t="array" ref="B20">SUMPRODUCT((List!$B$1:$B$1089&gt;19)*(List!$O$1:$O$1089=""))</f>
        <v>3</v>
      </c>
    </row>
    <row r="22" spans="1:2">
      <c r="A22" s="3" t="s">
        <v>520</v>
      </c>
      <c r="B22" s="1">
        <f>COUNTA(List!A:A)-COUNT(List!O:O)-1</f>
        <v>325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F6" sqref="F6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1617</v>
      </c>
      <c r="C1" s="166" t="s">
        <v>1618</v>
      </c>
      <c r="D1" s="166" t="s">
        <v>1614</v>
      </c>
      <c r="E1" s="166" t="s">
        <v>1615</v>
      </c>
      <c r="F1" s="166" t="s">
        <v>1616</v>
      </c>
      <c r="G1" s="166" t="s">
        <v>1612</v>
      </c>
      <c r="H1" s="166" t="s">
        <v>1613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1619</v>
      </c>
      <c r="B2" s="169">
        <f>COUNTIF(List!C2:C316,"&gt;0")</f>
        <v>45</v>
      </c>
      <c r="C2" s="167">
        <f>COUNTIF(List!C2:C316,"&lt;0")</f>
        <v>8</v>
      </c>
      <c r="D2" s="167">
        <f>COUNTIF(List!D2:D316,"&gt;0")</f>
        <v>236</v>
      </c>
      <c r="E2" s="167">
        <f>COUNTIF(List!E2:E316,"&gt;0")</f>
        <v>256</v>
      </c>
      <c r="F2" s="167">
        <f>COUNTIF(List!F2:F316,"&gt;0")</f>
        <v>125</v>
      </c>
      <c r="G2" s="167">
        <f>COUNTIF(List!G2:G316,"&gt;0")</f>
        <v>93</v>
      </c>
      <c r="H2" s="167">
        <f>COUNTIF(List!H2:H316,"&gt;0")</f>
        <v>39</v>
      </c>
      <c r="I2" s="167">
        <f>COUNTIF(List!I2:I316,"&gt;0")</f>
        <v>57</v>
      </c>
      <c r="J2" s="167">
        <f>COUNTIF(List!J2:J316,"&gt;0")</f>
        <v>95</v>
      </c>
      <c r="K2" s="167">
        <f>COUNTIF(List!K2:K316,"&gt;0")</f>
        <v>26</v>
      </c>
      <c r="L2" s="167">
        <f>COUNTIF(List!L2:L316,"&gt;0")</f>
        <v>43</v>
      </c>
      <c r="M2" s="167">
        <f>COUNTIF(List!M2:M316,"&gt;0")</f>
        <v>24</v>
      </c>
      <c r="N2" s="167">
        <f>COUNTIF(List!N2:N316,"&gt;0")</f>
        <v>138</v>
      </c>
      <c r="O2" s="166"/>
    </row>
    <row r="3" spans="1:15">
      <c r="A3" s="171" t="s">
        <v>1620</v>
      </c>
      <c r="B3" s="170">
        <f>B2/'Size Distribution'!$B22*100</f>
        <v>13.846153846153847</v>
      </c>
      <c r="C3" s="170">
        <f>C2/'Size Distribution'!$B22*100</f>
        <v>2.4615384615384617</v>
      </c>
      <c r="D3" s="170">
        <f>D2/'Size Distribution'!$B22*100</f>
        <v>72.615384615384613</v>
      </c>
      <c r="E3" s="170">
        <f>E2/'Size Distribution'!$B22*100</f>
        <v>78.769230769230774</v>
      </c>
      <c r="F3" s="170">
        <f>F2/'Size Distribution'!$B22*100</f>
        <v>38.461538461538467</v>
      </c>
      <c r="G3" s="170">
        <f>G2/'Size Distribution'!$B22*100</f>
        <v>28.615384615384613</v>
      </c>
      <c r="H3" s="170">
        <f>H2/'Size Distribution'!$B22*100</f>
        <v>12</v>
      </c>
      <c r="I3" s="170">
        <f>I2/'Size Distribution'!$B22*100</f>
        <v>17.53846153846154</v>
      </c>
      <c r="J3" s="170">
        <f>J2/'Size Distribution'!$B22*100</f>
        <v>29.230769230769234</v>
      </c>
      <c r="K3" s="170">
        <f>K2/'Size Distribution'!$B22*100</f>
        <v>8</v>
      </c>
      <c r="L3" s="170">
        <f>L2/'Size Distribution'!$B22*100</f>
        <v>13.230769230769232</v>
      </c>
      <c r="M3" s="170">
        <f>M2/'Size Distribution'!$B22*100</f>
        <v>7.384615384615385</v>
      </c>
      <c r="N3" s="170">
        <f>N2/'Size Distribution'!$B22*100</f>
        <v>42.46153846153846</v>
      </c>
      <c r="O3" s="166" t="s">
        <v>1611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workbookViewId="0">
      <selection activeCell="D91" sqref="D91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SUMPRODUCT((List!$Q$1:$Q$1089=$A2)*(List!$O$1:$O$1089=""))</f>
        <v>1</v>
      </c>
      <c r="C2">
        <f>SUMPRODUCT((List!$Q$1:$Q$1089=$A2)*(List!$O$1:$O$1089="")*(List!$B$1:$B$1089&gt;=7))</f>
        <v>0</v>
      </c>
      <c r="E2" s="1"/>
      <c r="H2" s="31"/>
    </row>
    <row r="3" spans="1:8">
      <c r="A3">
        <v>1938</v>
      </c>
      <c r="B3">
        <f>SUMPRODUCT((List!$Q$1:$Q$1089=$A3)*(List!$O$1:$O$1089=""))</f>
        <v>0</v>
      </c>
      <c r="C3">
        <f>SUMPRODUCT((List!$Q$1:$Q$1089=$A3)*(List!$O$1:$O$1089="")*(List!$B$1:$B$1089&gt;=7))</f>
        <v>0</v>
      </c>
    </row>
    <row r="4" spans="1:8">
      <c r="A4">
        <v>1939</v>
      </c>
      <c r="B4">
        <f>SUMPRODUCT((List!$Q$1:$Q$1089=$A4)*(List!$O$1:$O$1089=""))</f>
        <v>0</v>
      </c>
      <c r="C4">
        <f>SUMPRODUCT((List!$Q$1:$Q$1089=$A4)*(List!$O$1:$O$1089="")*(List!$B$1:$B$1089&gt;=7))</f>
        <v>0</v>
      </c>
    </row>
    <row r="5" spans="1:8">
      <c r="A5">
        <f t="shared" ref="A5:A27" si="0">A4+1</f>
        <v>1940</v>
      </c>
      <c r="B5">
        <f>SUMPRODUCT((List!$Q$1:$Q$1089=$A5)*(List!$O$1:$O$1089=""))</f>
        <v>1</v>
      </c>
      <c r="C5">
        <f>SUMPRODUCT((List!$Q$1:$Q$1089=$A5)*(List!$O$1:$O$1089="")*(List!$B$1:$B$1089&gt;=7))</f>
        <v>0</v>
      </c>
    </row>
    <row r="6" spans="1:8">
      <c r="A6">
        <f t="shared" si="0"/>
        <v>1941</v>
      </c>
      <c r="B6">
        <f>SUMPRODUCT((List!$Q$1:$Q$1089=$A6)*(List!$O$1:$O$1089=""))</f>
        <v>1</v>
      </c>
      <c r="C6">
        <f>SUMPRODUCT((List!$Q$1:$Q$1089=$A6)*(List!$O$1:$O$1089="")*(List!$B$1:$B$1089&gt;=7))</f>
        <v>0</v>
      </c>
    </row>
    <row r="7" spans="1:8">
      <c r="A7">
        <f t="shared" si="0"/>
        <v>1942</v>
      </c>
      <c r="B7">
        <f>SUMPRODUCT((List!$Q$1:$Q$1089=$A7)*(List!$O$1:$O$1089=""))</f>
        <v>0</v>
      </c>
      <c r="C7">
        <f>SUMPRODUCT((List!$Q$1:$Q$1089=$A7)*(List!$O$1:$O$1089="")*(List!$B$1:$B$1089&gt;=7))</f>
        <v>0</v>
      </c>
    </row>
    <row r="8" spans="1:8">
      <c r="A8">
        <f t="shared" si="0"/>
        <v>1943</v>
      </c>
      <c r="B8">
        <f>SUMPRODUCT((List!$Q$1:$Q$1089=$A8)*(List!$O$1:$O$1089=""))</f>
        <v>0</v>
      </c>
      <c r="C8">
        <f>SUMPRODUCT((List!$Q$1:$Q$1089=$A8)*(List!$O$1:$O$1089="")*(List!$B$1:$B$1089&gt;=7))</f>
        <v>0</v>
      </c>
    </row>
    <row r="9" spans="1:8">
      <c r="A9">
        <f t="shared" si="0"/>
        <v>1944</v>
      </c>
      <c r="B9">
        <f>SUMPRODUCT((List!$Q$1:$Q$1089=$A9)*(List!$O$1:$O$1089=""))</f>
        <v>0</v>
      </c>
      <c r="C9">
        <f>SUMPRODUCT((List!$Q$1:$Q$1089=$A9)*(List!$O$1:$O$1089="")*(List!$B$1:$B$1089&gt;=7))</f>
        <v>0</v>
      </c>
    </row>
    <row r="10" spans="1:8">
      <c r="A10">
        <f t="shared" si="0"/>
        <v>1945</v>
      </c>
      <c r="B10">
        <f>SUMPRODUCT((List!$Q$1:$Q$1089=$A10)*(List!$O$1:$O$1089=""))</f>
        <v>0</v>
      </c>
      <c r="C10">
        <f>SUMPRODUCT((List!$Q$1:$Q$1089=$A10)*(List!$O$1:$O$1089="")*(List!$B$1:$B$1089&gt;=7))</f>
        <v>0</v>
      </c>
    </row>
    <row r="11" spans="1:8">
      <c r="A11">
        <f t="shared" si="0"/>
        <v>1946</v>
      </c>
      <c r="B11">
        <f>SUMPRODUCT((List!$Q$1:$Q$1089=$A11)*(List!$O$1:$O$1089=""))</f>
        <v>0</v>
      </c>
      <c r="C11">
        <f>SUMPRODUCT((List!$Q$1:$Q$1089=$A11)*(List!$O$1:$O$1089="")*(List!$B$1:$B$1089&gt;=7))</f>
        <v>0</v>
      </c>
    </row>
    <row r="12" spans="1:8">
      <c r="A12">
        <f t="shared" si="0"/>
        <v>1947</v>
      </c>
      <c r="B12">
        <f>SUMPRODUCT((List!$Q$1:$Q$1089=$A12)*(List!$O$1:$O$1089=""))</f>
        <v>0</v>
      </c>
      <c r="C12">
        <f>SUMPRODUCT((List!$Q$1:$Q$1089=$A12)*(List!$O$1:$O$1089="")*(List!$B$1:$B$1089&gt;=7))</f>
        <v>0</v>
      </c>
    </row>
    <row r="13" spans="1:8">
      <c r="A13">
        <f t="shared" si="0"/>
        <v>1948</v>
      </c>
      <c r="B13">
        <f>SUMPRODUCT((List!$Q$1:$Q$1089=$A13)*(List!$O$1:$O$1089=""))</f>
        <v>0</v>
      </c>
      <c r="C13">
        <f>SUMPRODUCT((List!$Q$1:$Q$1089=$A13)*(List!$O$1:$O$1089="")*(List!$B$1:$B$1089&gt;=7))</f>
        <v>0</v>
      </c>
    </row>
    <row r="14" spans="1:8">
      <c r="A14">
        <f t="shared" si="0"/>
        <v>1949</v>
      </c>
      <c r="B14">
        <f>SUMPRODUCT((List!$Q$1:$Q$1089=$A14)*(List!$O$1:$O$1089=""))</f>
        <v>0</v>
      </c>
      <c r="C14">
        <f>SUMPRODUCT((List!$Q$1:$Q$1089=$A14)*(List!$O$1:$O$1089="")*(List!$B$1:$B$1089&gt;=7))</f>
        <v>0</v>
      </c>
    </row>
    <row r="15" spans="1:8">
      <c r="A15">
        <f t="shared" si="0"/>
        <v>1950</v>
      </c>
      <c r="B15">
        <f>SUMPRODUCT((List!$Q$1:$Q$1089=$A15)*(List!$O$1:$O$1089=""))</f>
        <v>0</v>
      </c>
      <c r="C15">
        <f>SUMPRODUCT((List!$Q$1:$Q$1089=$A15)*(List!$O$1:$O$1089="")*(List!$B$1:$B$1089&gt;=7))</f>
        <v>0</v>
      </c>
    </row>
    <row r="16" spans="1:8">
      <c r="A16">
        <f t="shared" si="0"/>
        <v>1951</v>
      </c>
      <c r="B16">
        <f>SUMPRODUCT((List!$Q$1:$Q$1089=$A16)*(List!$O$1:$O$1089=""))</f>
        <v>0</v>
      </c>
      <c r="C16">
        <f>SUMPRODUCT((List!$Q$1:$Q$1089=$A16)*(List!$O$1:$O$1089="")*(List!$B$1:$B$1089&gt;=7))</f>
        <v>0</v>
      </c>
    </row>
    <row r="17" spans="1:3">
      <c r="A17">
        <f t="shared" si="0"/>
        <v>1952</v>
      </c>
      <c r="B17">
        <f>SUMPRODUCT((List!$Q$1:$Q$1089=$A17)*(List!$O$1:$O$1089=""))</f>
        <v>0</v>
      </c>
      <c r="C17">
        <f>SUMPRODUCT((List!$Q$1:$Q$1089=$A17)*(List!$O$1:$O$1089="")*(List!$B$1:$B$1089&gt;=7))</f>
        <v>0</v>
      </c>
    </row>
    <row r="18" spans="1:3">
      <c r="A18">
        <f t="shared" si="0"/>
        <v>1953</v>
      </c>
      <c r="B18">
        <f>SUMPRODUCT((List!$Q$1:$Q$1089=$A18)*(List!$O$1:$O$1089=""))</f>
        <v>0</v>
      </c>
      <c r="C18">
        <f>SUMPRODUCT((List!$Q$1:$Q$1089=$A18)*(List!$O$1:$O$1089="")*(List!$B$1:$B$1089&gt;=7))</f>
        <v>0</v>
      </c>
    </row>
    <row r="19" spans="1:3">
      <c r="A19">
        <f t="shared" si="0"/>
        <v>1954</v>
      </c>
      <c r="B19">
        <f>SUMPRODUCT((List!$Q$1:$Q$1089=$A19)*(List!$O$1:$O$1089=""))</f>
        <v>0</v>
      </c>
      <c r="C19">
        <f>SUMPRODUCT((List!$Q$1:$Q$1089=$A19)*(List!$O$1:$O$1089="")*(List!$B$1:$B$1089&gt;=7))</f>
        <v>0</v>
      </c>
    </row>
    <row r="20" spans="1:3">
      <c r="A20">
        <f t="shared" si="0"/>
        <v>1955</v>
      </c>
      <c r="B20">
        <f>SUMPRODUCT((List!$Q$1:$Q$1089=$A20)*(List!$O$1:$O$1089=""))</f>
        <v>0</v>
      </c>
      <c r="C20">
        <f>SUMPRODUCT((List!$Q$1:$Q$1089=$A20)*(List!$O$1:$O$1089="")*(List!$B$1:$B$1089&gt;=7))</f>
        <v>0</v>
      </c>
    </row>
    <row r="21" spans="1:3">
      <c r="A21">
        <f t="shared" si="0"/>
        <v>1956</v>
      </c>
      <c r="B21">
        <f>SUMPRODUCT((List!$Q$1:$Q$1089=$A21)*(List!$O$1:$O$1089=""))</f>
        <v>0</v>
      </c>
      <c r="C21">
        <f>SUMPRODUCT((List!$Q$1:$Q$1089=$A21)*(List!$O$1:$O$1089="")*(List!$B$1:$B$1089&gt;=7))</f>
        <v>0</v>
      </c>
    </row>
    <row r="22" spans="1:3">
      <c r="A22">
        <f t="shared" si="0"/>
        <v>1957</v>
      </c>
      <c r="B22">
        <f>SUMPRODUCT((List!$Q$1:$Q$1089=$A22)*(List!$O$1:$O$1089=""))</f>
        <v>0</v>
      </c>
      <c r="C22">
        <f>SUMPRODUCT((List!$Q$1:$Q$1089=$A22)*(List!$O$1:$O$1089="")*(List!$B$1:$B$1089&gt;=7))</f>
        <v>0</v>
      </c>
    </row>
    <row r="23" spans="1:3">
      <c r="A23">
        <f t="shared" si="0"/>
        <v>1958</v>
      </c>
      <c r="B23">
        <f>SUMPRODUCT((List!$Q$1:$Q$1089=$A23)*(List!$O$1:$O$1089=""))</f>
        <v>0</v>
      </c>
      <c r="C23">
        <f>SUMPRODUCT((List!$Q$1:$Q$1089=$A23)*(List!$O$1:$O$1089="")*(List!$B$1:$B$1089&gt;=7))</f>
        <v>0</v>
      </c>
    </row>
    <row r="24" spans="1:3">
      <c r="A24">
        <f t="shared" si="0"/>
        <v>1959</v>
      </c>
      <c r="B24">
        <f>SUMPRODUCT((List!$Q$1:$Q$1089=$A24)*(List!$O$1:$O$1089=""))</f>
        <v>0</v>
      </c>
      <c r="C24">
        <f>SUMPRODUCT((List!$Q$1:$Q$1089=$A24)*(List!$O$1:$O$1089="")*(List!$B$1:$B$1089&gt;=7))</f>
        <v>0</v>
      </c>
    </row>
    <row r="25" spans="1:3">
      <c r="A25">
        <f t="shared" si="0"/>
        <v>1960</v>
      </c>
      <c r="B25">
        <f>SUMPRODUCT((List!$Q$1:$Q$1089=$A25)*(List!$O$1:$O$1089=""))</f>
        <v>0</v>
      </c>
      <c r="C25">
        <f>SUMPRODUCT((List!$Q$1:$Q$1089=$A25)*(List!$O$1:$O$1089="")*(List!$B$1:$B$1089&gt;=7))</f>
        <v>0</v>
      </c>
    </row>
    <row r="26" spans="1:3">
      <c r="A26">
        <f t="shared" si="0"/>
        <v>1961</v>
      </c>
      <c r="B26">
        <f>SUMPRODUCT((List!$Q$1:$Q$1089=$A26)*(List!$O$1:$O$1089=""))</f>
        <v>0</v>
      </c>
      <c r="C26">
        <f>SUMPRODUCT((List!$Q$1:$Q$1089=$A26)*(List!$O$1:$O$1089="")*(List!$B$1:$B$1089&gt;=7))</f>
        <v>0</v>
      </c>
    </row>
    <row r="27" spans="1:3">
      <c r="A27">
        <f t="shared" si="0"/>
        <v>1962</v>
      </c>
      <c r="B27">
        <f>SUMPRODUCT((List!$Q$1:$Q$1089=$A27)*(List!$O$1:$O$1089=""))</f>
        <v>0</v>
      </c>
      <c r="C27">
        <f>SUMPRODUCT((List!$Q$1:$Q$1089=$A27)*(List!$O$1:$O$1089="")*(List!$B$1:$B$1089&gt;=7))</f>
        <v>0</v>
      </c>
    </row>
    <row r="28" spans="1:3">
      <c r="A28">
        <v>1963</v>
      </c>
      <c r="B28">
        <f>SUMPRODUCT((List!$Q$1:$Q$1089=$A28)*(List!$O$1:$O$1089=""))</f>
        <v>1</v>
      </c>
      <c r="C28">
        <f>SUMPRODUCT((List!$Q$1:$Q$1089=$A28)*(List!$O$1:$O$1089="")*(List!$B$1:$B$1089&gt;=7))</f>
        <v>0</v>
      </c>
    </row>
    <row r="29" spans="1:3">
      <c r="A29">
        <v>1964</v>
      </c>
      <c r="B29">
        <f>SUMPRODUCT((List!$Q$1:$Q$1089=A29)*(List!$O$1:$O$1089=""))</f>
        <v>0</v>
      </c>
      <c r="C29">
        <f>SUMPRODUCT((List!$Q$1:$Q$1089=$A29)*(List!$O$1:$O$1089="")*(List!$B$1:$B$1089&gt;=7))</f>
        <v>0</v>
      </c>
    </row>
    <row r="30" spans="1:3">
      <c r="A30">
        <v>1965</v>
      </c>
      <c r="B30">
        <f>SUMPRODUCT((List!$Q$1:$Q$1089=A30)*(List!$O$1:$O$1089=""))</f>
        <v>0</v>
      </c>
      <c r="C30">
        <f>SUMPRODUCT((List!$Q$1:$Q$1089=$A30)*(List!$O$1:$O$1089="")*(List!$B$1:$B$1089&gt;=7))</f>
        <v>0</v>
      </c>
    </row>
    <row r="31" spans="1:3">
      <c r="A31">
        <v>1966</v>
      </c>
      <c r="B31">
        <f>SUMPRODUCT((List!$Q$1:$Q$1089=A31)*(List!$O$1:$O$1089=""))</f>
        <v>0</v>
      </c>
      <c r="C31">
        <f>SUMPRODUCT((List!$Q$1:$Q$1089=$A31)*(List!$O$1:$O$1089="")*(List!$B$1:$B$1089&gt;=7))</f>
        <v>0</v>
      </c>
    </row>
    <row r="32" spans="1:3">
      <c r="A32">
        <v>1967</v>
      </c>
      <c r="B32">
        <f>SUMPRODUCT((List!$Q$1:$Q$1089=A32)*(List!$O$1:$O$1089=""))</f>
        <v>0</v>
      </c>
      <c r="C32">
        <f>SUMPRODUCT((List!$Q$1:$Q$1089=$A32)*(List!$O$1:$O$1089="")*(List!$B$1:$B$1089&gt;=7))</f>
        <v>0</v>
      </c>
    </row>
    <row r="33" spans="1:3">
      <c r="A33">
        <v>1968</v>
      </c>
      <c r="B33">
        <f>SUMPRODUCT((List!$Q$1:$Q$1089=A33)*(List!$O$1:$O$1089=""))</f>
        <v>1</v>
      </c>
      <c r="C33">
        <f>SUMPRODUCT((List!$Q$1:$Q$1089=$A33)*(List!$O$1:$O$1089="")*(List!$B$1:$B$1089&gt;=7))</f>
        <v>0</v>
      </c>
    </row>
    <row r="34" spans="1:3">
      <c r="A34">
        <v>1969</v>
      </c>
      <c r="B34">
        <f>SUMPRODUCT((List!$Q$1:$Q$1089=A34)*(List!$O$1:$O$1089=""))</f>
        <v>2</v>
      </c>
      <c r="C34">
        <f>SUMPRODUCT((List!$Q$1:$Q$1089=$A34)*(List!$O$1:$O$1089="")*(List!$B$1:$B$1089&gt;=7))</f>
        <v>0</v>
      </c>
    </row>
    <row r="35" spans="1:3">
      <c r="A35">
        <v>1970</v>
      </c>
      <c r="B35">
        <f>SUMPRODUCT((List!$Q$1:$Q$1089=A35)*(List!$O$1:$O$1089=""))</f>
        <v>3</v>
      </c>
      <c r="C35">
        <f>SUMPRODUCT((List!$Q$1:$Q$1089=$A35)*(List!$O$1:$O$1089="")*(List!$B$1:$B$1089&gt;=7))</f>
        <v>0</v>
      </c>
    </row>
    <row r="36" spans="1:3">
      <c r="A36">
        <v>1971</v>
      </c>
      <c r="B36">
        <f>SUMPRODUCT((List!$Q$1:$Q$1089=A36)*(List!$O$1:$O$1089=""))</f>
        <v>9</v>
      </c>
      <c r="C36">
        <f>SUMPRODUCT((List!$Q$1:$Q$1089=$A36)*(List!$O$1:$O$1089="")*(List!$B$1:$B$1089&gt;=7))</f>
        <v>0</v>
      </c>
    </row>
    <row r="37" spans="1:3">
      <c r="A37">
        <v>1972</v>
      </c>
      <c r="B37">
        <f>SUMPRODUCT((List!$Q$1:$Q$1089=A37)*(List!$O$1:$O$1089=""))</f>
        <v>4</v>
      </c>
      <c r="C37">
        <f>SUMPRODUCT((List!$Q$1:$Q$1089=$A37)*(List!$O$1:$O$1089="")*(List!$B$1:$B$1089&gt;=7))</f>
        <v>0</v>
      </c>
    </row>
    <row r="38" spans="1:3">
      <c r="A38">
        <v>1973</v>
      </c>
      <c r="B38">
        <f>SUMPRODUCT((List!$Q$1:$Q$1089=A38)*(List!$O$1:$O$1089=""))</f>
        <v>4</v>
      </c>
      <c r="C38">
        <f>SUMPRODUCT((List!$Q$1:$Q$1089=$A38)*(List!$O$1:$O$1089="")*(List!$B$1:$B$1089&gt;=7))</f>
        <v>1</v>
      </c>
    </row>
    <row r="39" spans="1:3">
      <c r="A39">
        <v>1974</v>
      </c>
      <c r="B39">
        <f>SUMPRODUCT((List!$Q$1:$Q$1089=A39)*(List!$O$1:$O$1089=""))</f>
        <v>4</v>
      </c>
      <c r="C39">
        <f>SUMPRODUCT((List!$Q$1:$Q$1089=$A39)*(List!$O$1:$O$1089="")*(List!$B$1:$B$1089&gt;=7))</f>
        <v>3</v>
      </c>
    </row>
    <row r="40" spans="1:3">
      <c r="A40">
        <v>1975</v>
      </c>
      <c r="B40">
        <f>SUMPRODUCT((List!$Q$1:$Q$1089=A40)*(List!$O$1:$O$1089=""))</f>
        <v>8</v>
      </c>
      <c r="C40">
        <f>SUMPRODUCT((List!$Q$1:$Q$1089=$A40)*(List!$O$1:$O$1089="")*(List!$B$1:$B$1089&gt;=7))</f>
        <v>3</v>
      </c>
    </row>
    <row r="41" spans="1:3">
      <c r="A41">
        <v>1976</v>
      </c>
      <c r="B41">
        <f>SUMPRODUCT((List!$Q$1:$Q$1089=A41)*(List!$O$1:$O$1089=""))</f>
        <v>2</v>
      </c>
      <c r="C41">
        <f>SUMPRODUCT((List!$Q$1:$Q$1089=$A41)*(List!$O$1:$O$1089="")*(List!$B$1:$B$1089&gt;=7))</f>
        <v>1</v>
      </c>
    </row>
    <row r="42" spans="1:3">
      <c r="A42">
        <v>1977</v>
      </c>
      <c r="B42">
        <f>SUMPRODUCT((List!$Q$1:$Q$1089=A42)*(List!$O$1:$O$1089=""))</f>
        <v>5</v>
      </c>
      <c r="C42">
        <f>SUMPRODUCT((List!$Q$1:$Q$1089=$A42)*(List!$O$1:$O$1089="")*(List!$B$1:$B$1089&gt;=7))</f>
        <v>1</v>
      </c>
    </row>
    <row r="43" spans="1:3">
      <c r="A43">
        <v>1978</v>
      </c>
      <c r="B43">
        <f>SUMPRODUCT((List!$Q$1:$Q$1089=A43)*(List!$O$1:$O$1089=""))</f>
        <v>3</v>
      </c>
      <c r="C43">
        <f>SUMPRODUCT((List!$Q$1:$Q$1089=$A43)*(List!$O$1:$O$1089="")*(List!$B$1:$B$1089&gt;=7))</f>
        <v>2</v>
      </c>
    </row>
    <row r="44" spans="1:3">
      <c r="A44">
        <v>1979</v>
      </c>
      <c r="B44">
        <f>SUMPRODUCT((List!$Q$1:$Q$1089=A44)*(List!$O$1:$O$1089=""))</f>
        <v>2</v>
      </c>
      <c r="C44">
        <f>SUMPRODUCT((List!$Q$1:$Q$1089=$A44)*(List!$O$1:$O$1089="")*(List!$B$1:$B$1089&gt;=7))</f>
        <v>0</v>
      </c>
    </row>
    <row r="45" spans="1:3">
      <c r="A45">
        <v>1980</v>
      </c>
      <c r="B45">
        <f>SUMPRODUCT((List!$Q$1:$Q$1089=A45)*(List!$O$1:$O$1089=""))</f>
        <v>0</v>
      </c>
      <c r="C45">
        <f>SUMPRODUCT((List!$Q$1:$Q$1089=$A45)*(List!$O$1:$O$1089="")*(List!$B$1:$B$1089&gt;=7))</f>
        <v>0</v>
      </c>
    </row>
    <row r="46" spans="1:3">
      <c r="A46">
        <v>1981</v>
      </c>
      <c r="B46">
        <f>SUMPRODUCT((List!$Q$1:$Q$1089=A46)*(List!$O$1:$O$1089=""))</f>
        <v>3</v>
      </c>
      <c r="C46">
        <f>SUMPRODUCT((List!$Q$1:$Q$1089=$A46)*(List!$O$1:$O$1089="")*(List!$B$1:$B$1089&gt;=7))</f>
        <v>0</v>
      </c>
    </row>
    <row r="47" spans="1:3">
      <c r="A47">
        <v>1982</v>
      </c>
      <c r="B47">
        <f>SUMPRODUCT((List!$Q$1:$Q$1089=A47)*(List!$O$1:$O$1089=""))</f>
        <v>1</v>
      </c>
      <c r="C47">
        <f>SUMPRODUCT((List!$Q$1:$Q$1089=$A47)*(List!$O$1:$O$1089="")*(List!$B$1:$B$1089&gt;=7))</f>
        <v>0</v>
      </c>
    </row>
    <row r="48" spans="1:3">
      <c r="A48">
        <v>1983</v>
      </c>
      <c r="B48">
        <f>SUMPRODUCT((List!$Q$1:$Q$1089=A48)*(List!$O$1:$O$1089=""))</f>
        <v>1</v>
      </c>
      <c r="C48">
        <f>SUMPRODUCT((List!$Q$1:$Q$1089=$A48)*(List!$O$1:$O$1089="")*(List!$B$1:$B$1089&gt;=7))</f>
        <v>0</v>
      </c>
    </row>
    <row r="49" spans="1:3">
      <c r="A49">
        <v>1984</v>
      </c>
      <c r="B49">
        <f>SUMPRODUCT((List!$Q$1:$Q$1089=A49)*(List!$O$1:$O$1089=""))</f>
        <v>6</v>
      </c>
      <c r="C49">
        <f>SUMPRODUCT((List!$Q$1:$Q$1089=$A49)*(List!$O$1:$O$1089="")*(List!$B$1:$B$1089&gt;=7))</f>
        <v>3</v>
      </c>
    </row>
    <row r="50" spans="1:3">
      <c r="A50">
        <v>1985</v>
      </c>
      <c r="B50">
        <f>SUMPRODUCT((List!$Q$1:$Q$1089=A50)*(List!$O$1:$O$1089=""))</f>
        <v>2</v>
      </c>
      <c r="C50">
        <f>SUMPRODUCT((List!$Q$1:$Q$1089=$A50)*(List!$O$1:$O$1089="")*(List!$B$1:$B$1089&gt;=7))</f>
        <v>0</v>
      </c>
    </row>
    <row r="51" spans="1:3">
      <c r="A51">
        <v>1986</v>
      </c>
      <c r="B51">
        <f>SUMPRODUCT((List!$Q$1:$Q$1089=A51)*(List!$O$1:$O$1089=""))</f>
        <v>4</v>
      </c>
      <c r="C51">
        <f>SUMPRODUCT((List!$Q$1:$Q$1089=$A51)*(List!$O$1:$O$1089="")*(List!$B$1:$B$1089&gt;=7))</f>
        <v>1</v>
      </c>
    </row>
    <row r="52" spans="1:3">
      <c r="A52">
        <v>1987</v>
      </c>
      <c r="B52">
        <f>SUMPRODUCT((List!$Q$1:$Q$1089=A52)*(List!$O$1:$O$1089=""))</f>
        <v>10</v>
      </c>
      <c r="C52">
        <f>SUMPRODUCT((List!$Q$1:$Q$1089=$A52)*(List!$O$1:$O$1089="")*(List!$B$1:$B$1089&gt;=7))</f>
        <v>1</v>
      </c>
    </row>
    <row r="53" spans="1:3">
      <c r="A53">
        <v>1988</v>
      </c>
      <c r="B53">
        <f>SUMPRODUCT((List!$Q$1:$Q$1089=A53)*(List!$O$1:$O$1089=""))</f>
        <v>4</v>
      </c>
      <c r="C53">
        <f>SUMPRODUCT((List!$Q$1:$Q$1089=$A53)*(List!$O$1:$O$1089="")*(List!$B$1:$B$1089&gt;=7))</f>
        <v>0</v>
      </c>
    </row>
    <row r="54" spans="1:3">
      <c r="A54">
        <v>1989</v>
      </c>
      <c r="B54">
        <f>SUMPRODUCT((List!$Q$1:$Q$1089=A54)*(List!$O$1:$O$1089=""))</f>
        <v>5</v>
      </c>
      <c r="C54">
        <f>SUMPRODUCT((List!$Q$1:$Q$1089=$A54)*(List!$O$1:$O$1089="")*(List!$B$1:$B$1089&gt;=7))</f>
        <v>0</v>
      </c>
    </row>
    <row r="55" spans="1:3">
      <c r="A55">
        <v>1990</v>
      </c>
      <c r="B55">
        <f>SUMPRODUCT((List!$Q$1:$Q$1089=A55)*(List!$O$1:$O$1089=""))</f>
        <v>1</v>
      </c>
      <c r="C55">
        <f>SUMPRODUCT((List!$Q$1:$Q$1089=$A55)*(List!$O$1:$O$1089="")*(List!$B$1:$B$1089&gt;=7))</f>
        <v>0</v>
      </c>
    </row>
    <row r="56" spans="1:3">
      <c r="A56">
        <v>1991</v>
      </c>
      <c r="B56">
        <f>SUMPRODUCT((List!$Q$1:$Q$1089=A56)*(List!$O$1:$O$1089=""))</f>
        <v>6</v>
      </c>
      <c r="C56">
        <f>SUMPRODUCT((List!$Q$1:$Q$1089=$A56)*(List!$O$1:$O$1089="")*(List!$B$1:$B$1089&gt;=7))</f>
        <v>0</v>
      </c>
    </row>
    <row r="57" spans="1:3">
      <c r="A57">
        <v>1992</v>
      </c>
      <c r="B57">
        <f>SUMPRODUCT((List!$Q$1:$Q$1089=A57)*(List!$O$1:$O$1089=""))</f>
        <v>5</v>
      </c>
      <c r="C57">
        <f>SUMPRODUCT((List!$Q$1:$Q$1089=$A57)*(List!$O$1:$O$1089="")*(List!$B$1:$B$1089&gt;=7))</f>
        <v>0</v>
      </c>
    </row>
    <row r="58" spans="1:3">
      <c r="A58">
        <v>1993</v>
      </c>
      <c r="B58">
        <f>SUMPRODUCT((List!$Q$1:$Q$1089=A58)*(List!$O$1:$O$1089=""))</f>
        <v>3</v>
      </c>
      <c r="C58">
        <f>SUMPRODUCT((List!$Q$1:$Q$1089=$A58)*(List!$O$1:$O$1089="")*(List!$B$1:$B$1089&gt;=7))</f>
        <v>0</v>
      </c>
    </row>
    <row r="59" spans="1:3">
      <c r="A59">
        <v>1994</v>
      </c>
      <c r="B59">
        <f>SUMPRODUCT((List!$Q$1:$Q$1089=A59)*(List!$O$1:$O$1089=""))</f>
        <v>4</v>
      </c>
      <c r="C59">
        <f>SUMPRODUCT((List!$Q$1:$Q$1089=$A59)*(List!$O$1:$O$1089="")*(List!$B$1:$B$1089&gt;=7))</f>
        <v>0</v>
      </c>
    </row>
    <row r="60" spans="1:3">
      <c r="A60">
        <v>1995</v>
      </c>
      <c r="B60">
        <f>SUMPRODUCT((List!$Q$1:$Q$1089=A60)*(List!$O$1:$O$1089=""))</f>
        <v>1</v>
      </c>
      <c r="C60">
        <f>SUMPRODUCT((List!$Q$1:$Q$1089=$A60)*(List!$O$1:$O$1089="")*(List!$B$1:$B$1089&gt;=7))</f>
        <v>0</v>
      </c>
    </row>
    <row r="61" spans="1:3">
      <c r="A61">
        <v>1996</v>
      </c>
      <c r="B61">
        <f>SUMPRODUCT((List!$Q$1:$Q$1089=A61)*(List!$O$1:$O$1089=""))</f>
        <v>2</v>
      </c>
      <c r="C61">
        <f>SUMPRODUCT((List!$Q$1:$Q$1089=$A61)*(List!$O$1:$O$1089="")*(List!$B$1:$B$1089&gt;=7))</f>
        <v>1</v>
      </c>
    </row>
    <row r="62" spans="1:3">
      <c r="A62">
        <v>1997</v>
      </c>
      <c r="B62">
        <f>SUMPRODUCT((List!$Q$1:$Q$1089=A62)*(List!$O$1:$O$1089=""))</f>
        <v>5</v>
      </c>
      <c r="C62">
        <f>SUMPRODUCT((List!$Q$1:$Q$1089=$A62)*(List!$O$1:$O$1089="")*(List!$B$1:$B$1089&gt;=7))</f>
        <v>4</v>
      </c>
    </row>
    <row r="63" spans="1:3">
      <c r="A63">
        <v>1998</v>
      </c>
      <c r="B63">
        <f>SUMPRODUCT((List!$Q$1:$Q$1089=A63)*(List!$O$1:$O$1089=""))</f>
        <v>2</v>
      </c>
      <c r="C63">
        <f>SUMPRODUCT((List!$Q$1:$Q$1089=$A63)*(List!$O$1:$O$1089="")*(List!$B$1:$B$1089&gt;=7))</f>
        <v>0</v>
      </c>
    </row>
    <row r="64" spans="1:3">
      <c r="A64">
        <v>1999</v>
      </c>
      <c r="B64">
        <f>SUMPRODUCT((List!$Q$1:$Q$1089=A64)*(List!$O$1:$O$1089=""))</f>
        <v>2</v>
      </c>
      <c r="C64">
        <f>SUMPRODUCT((List!$Q$1:$Q$1089=$A64)*(List!$O$1:$O$1089="")*(List!$B$1:$B$1089&gt;=7))</f>
        <v>0</v>
      </c>
    </row>
    <row r="65" spans="1:3">
      <c r="A65">
        <v>2000</v>
      </c>
      <c r="B65">
        <f>SUMPRODUCT((List!$Q$1:$Q$1089=A65)*(List!$O$1:$O$1089=""))</f>
        <v>4</v>
      </c>
      <c r="C65">
        <f>SUMPRODUCT((List!$Q$1:$Q$1089=$A65)*(List!$O$1:$O$1089="")*(List!$B$1:$B$1089&gt;=7))</f>
        <v>1</v>
      </c>
    </row>
    <row r="66" spans="1:3">
      <c r="A66">
        <v>2001</v>
      </c>
      <c r="B66">
        <f>SUMPRODUCT((List!$Q$1:$Q$1089=A66)*(List!$O$1:$O$1089=""))</f>
        <v>4</v>
      </c>
      <c r="C66">
        <f>SUMPRODUCT((List!$Q$1:$Q$1089=$A66)*(List!$O$1:$O$1089="")*(List!$B$1:$B$1089&gt;=7))</f>
        <v>3</v>
      </c>
    </row>
    <row r="67" spans="1:3">
      <c r="A67">
        <v>2002</v>
      </c>
      <c r="B67">
        <f>SUMPRODUCT((List!$Q$1:$Q$1089=A67)*(List!$O$1:$O$1089=""))</f>
        <v>3</v>
      </c>
      <c r="C67">
        <f>SUMPRODUCT((List!$Q$1:$Q$1089=$A67)*(List!$O$1:$O$1089="")*(List!$B$1:$B$1089&gt;=7))</f>
        <v>1</v>
      </c>
    </row>
    <row r="68" spans="1:3">
      <c r="A68">
        <v>2003</v>
      </c>
      <c r="B68">
        <f>SUMPRODUCT((List!$Q$1:$Q$1089=A68)*(List!$O$1:$O$1089=""))</f>
        <v>1</v>
      </c>
      <c r="C68">
        <f>SUMPRODUCT((List!$Q$1:$Q$1089=$A68)*(List!$O$1:$O$1089="")*(List!$B$1:$B$1089&gt;=7))</f>
        <v>0</v>
      </c>
    </row>
    <row r="69" spans="1:3">
      <c r="A69">
        <v>2004</v>
      </c>
      <c r="B69">
        <f>SUMPRODUCT((List!$Q$1:$Q$1089=A69)*(List!$O$1:$O$1089=""))</f>
        <v>5</v>
      </c>
      <c r="C69">
        <f>SUMPRODUCT((List!$Q$1:$Q$1089=$A69)*(List!$O$1:$O$1089="")*(List!$B$1:$B$1089&gt;=7))</f>
        <v>2</v>
      </c>
    </row>
    <row r="70" spans="1:3">
      <c r="A70">
        <v>2005</v>
      </c>
      <c r="B70">
        <f>SUMPRODUCT((List!$Q$1:$Q$1089=A70)*(List!$O$1:$O$1089=""))</f>
        <v>1</v>
      </c>
      <c r="C70">
        <f>SUMPRODUCT((List!$Q$1:$Q$1089=$A70)*(List!$O$1:$O$1089="")*(List!$B$1:$B$1089&gt;=7))</f>
        <v>1</v>
      </c>
    </row>
    <row r="71" spans="1:3">
      <c r="A71">
        <v>2006</v>
      </c>
      <c r="B71">
        <f>SUMPRODUCT((List!$Q$1:$Q$1089=A71)*(List!$O$1:$O$1089=""))</f>
        <v>7</v>
      </c>
      <c r="C71">
        <f>SUMPRODUCT((List!$Q$1:$Q$1089=$A71)*(List!$O$1:$O$1089="")*(List!$B$1:$B$1089&gt;=7))</f>
        <v>4</v>
      </c>
    </row>
    <row r="72" spans="1:3">
      <c r="A72">
        <v>2007</v>
      </c>
      <c r="B72">
        <f>SUMPRODUCT((List!$Q$1:$Q$1089=A72)*(List!$O$1:$O$1089=""))</f>
        <v>5</v>
      </c>
      <c r="C72">
        <f>SUMPRODUCT((List!$Q$1:$Q$1089=$A72)*(List!$O$1:$O$1089="")*(List!$B$1:$B$1089&gt;=7))</f>
        <v>2</v>
      </c>
    </row>
    <row r="73" spans="1:3">
      <c r="A73">
        <v>2008</v>
      </c>
      <c r="B73">
        <f>SUMPRODUCT((List!$Q$1:$Q$1089=A73)*(List!$O$1:$O$1089=""))</f>
        <v>5</v>
      </c>
      <c r="C73">
        <f>SUMPRODUCT((List!$Q$1:$Q$1089=$A73)*(List!$O$1:$O$1089="")*(List!$B$1:$B$1089&gt;=7))</f>
        <v>1</v>
      </c>
    </row>
    <row r="74" spans="1:3">
      <c r="A74">
        <v>2009</v>
      </c>
      <c r="B74">
        <f>SUMPRODUCT((List!$Q$1:$Q$1089=A74)*(List!$O$1:$O$1089=""))</f>
        <v>6</v>
      </c>
      <c r="C74">
        <f>SUMPRODUCT((List!$Q$1:$Q$1089=$A74)*(List!$O$1:$O$1089="")*(List!$B$1:$B$1089&gt;=7))</f>
        <v>2</v>
      </c>
    </row>
    <row r="75" spans="1:3">
      <c r="A75">
        <v>2010</v>
      </c>
      <c r="B75">
        <f>SUMPRODUCT((List!$Q$1:$Q$1089=A75)*(List!$O$1:$O$1089=""))</f>
        <v>8</v>
      </c>
      <c r="C75">
        <f>SUMPRODUCT((List!$Q$1:$Q$1089=$A75)*(List!$O$1:$O$1089="")*(List!$B$1:$B$1089&gt;=7))</f>
        <v>2</v>
      </c>
    </row>
    <row r="76" spans="1:3">
      <c r="A76">
        <v>2011</v>
      </c>
      <c r="B76">
        <f>SUMPRODUCT((List!$Q$1:$Q$1089=A76)*(List!$O$1:$O$1089=""))</f>
        <v>3</v>
      </c>
      <c r="C76">
        <f>SUMPRODUCT((List!$Q$1:$Q$1089=$A76)*(List!$O$1:$O$1089="")*(List!$B$1:$B$1089&gt;=7))</f>
        <v>0</v>
      </c>
    </row>
    <row r="77" spans="1:3">
      <c r="A77">
        <v>2012</v>
      </c>
      <c r="B77">
        <f>SUMPRODUCT((List!$Q$1:$Q$1089=A77)*(List!$O$1:$O$1089=""))</f>
        <v>7</v>
      </c>
      <c r="C77">
        <f>SUMPRODUCT((List!$Q$1:$Q$1089=$A77)*(List!$O$1:$O$1089="")*(List!$B$1:$B$1089&gt;=7))</f>
        <v>0</v>
      </c>
    </row>
    <row r="78" spans="1:3">
      <c r="A78">
        <v>2013</v>
      </c>
      <c r="B78">
        <f>SUMPRODUCT((List!$Q$1:$Q$1089=A78)*(List!$O$1:$O$1089=""))</f>
        <v>6</v>
      </c>
      <c r="C78">
        <f>SUMPRODUCT((List!$Q$1:$Q$1089=$A78)*(List!$O$1:$O$1089="")*(List!$B$1:$B$1089&gt;=7))</f>
        <v>2</v>
      </c>
    </row>
    <row r="79" spans="1:3">
      <c r="A79">
        <v>2014</v>
      </c>
      <c r="B79">
        <f>SUMPRODUCT((List!$Q$1:$Q$1089=A79)*(List!$O$1:$O$1089=""))</f>
        <v>7</v>
      </c>
      <c r="C79">
        <f>SUMPRODUCT((List!$Q$1:$Q$1089=$A79)*(List!$O$1:$O$1089="")*(List!$B$1:$B$1089&gt;=7))</f>
        <v>2</v>
      </c>
    </row>
    <row r="80" spans="1:3">
      <c r="A80">
        <v>2015</v>
      </c>
      <c r="B80">
        <f>SUMPRODUCT((List!$Q$1:$Q$1089=A80)*(List!$O$1:$O$1089=""))</f>
        <v>5</v>
      </c>
      <c r="C80">
        <f>SUMPRODUCT((List!$Q$1:$Q$1089=$A80)*(List!$O$1:$O$1089="")*(List!$B$1:$B$1089&gt;=7))</f>
        <v>2</v>
      </c>
    </row>
    <row r="81" spans="1:3">
      <c r="A81">
        <v>2016</v>
      </c>
      <c r="B81">
        <f>SUMPRODUCT((List!$Q$1:$Q$1089=A81)*(List!$O$1:$O$1089=""))</f>
        <v>1</v>
      </c>
      <c r="C81">
        <f>SUMPRODUCT((List!$Q$1:$Q$1089=$A81)*(List!$O$1:$O$1089="")*(List!$B$1:$B$1089&gt;=7))</f>
        <v>1</v>
      </c>
    </row>
    <row r="82" spans="1:3">
      <c r="A82">
        <v>2017</v>
      </c>
      <c r="B82">
        <f>SUMPRODUCT((List!$Q$1:$Q$1089=A82)*(List!$O$1:$O$1089=""))</f>
        <v>7</v>
      </c>
      <c r="C82">
        <f>SUMPRODUCT((List!$Q$1:$Q$1089=$A82)*(List!$O$1:$O$1089="")*(List!$B$1:$B$1089&gt;=7))</f>
        <v>4</v>
      </c>
    </row>
    <row r="83" spans="1:3">
      <c r="A83">
        <v>2018</v>
      </c>
      <c r="B83">
        <f>SUMPRODUCT((List!$Q$1:$Q$1089=A83)*(List!$O$1:$O$1089=""))</f>
        <v>7</v>
      </c>
      <c r="C83">
        <f>SUMPRODUCT((List!$Q$1:$Q$1089=$A83)*(List!$O$1:$O$1089="")*(List!$B$1:$B$1089&gt;=7))</f>
        <v>1</v>
      </c>
    </row>
    <row r="84" spans="1:3">
      <c r="A84">
        <v>2019</v>
      </c>
      <c r="B84">
        <f>SUMPRODUCT((List!$Q$1:$Q$1089=A84)*(List!$O$1:$O$1089=""))</f>
        <v>8</v>
      </c>
      <c r="C84">
        <f>SUMPRODUCT((List!$Q$1:$Q$1089=$A84)*(List!$O$1:$O$1089="")*(List!$B$1:$B$1089&gt;=7))</f>
        <v>2</v>
      </c>
    </row>
    <row r="85" spans="1:3">
      <c r="A85">
        <v>2020</v>
      </c>
      <c r="B85">
        <f>SUMPRODUCT((List!$Q$1:$Q$1089=A85)*(List!$O$1:$O$1089=""))</f>
        <v>7</v>
      </c>
      <c r="C85">
        <f>SUMPRODUCT((List!$Q$1:$Q$1089=$A85)*(List!$O$1:$O$1089="")*(List!$B$1:$B$1089&gt;=7))</f>
        <v>5</v>
      </c>
    </row>
    <row r="86" spans="1:3">
      <c r="A86">
        <v>2021</v>
      </c>
      <c r="B86">
        <f>SUMPRODUCT((List!$Q$1:$Q$1089=A86)*(List!$O$1:$O$1089=""))</f>
        <v>41</v>
      </c>
      <c r="C86">
        <f>SUMPRODUCT((List!$Q$1:$Q$1089=$A86)*(List!$O$1:$O$1089="")*(List!$B$1:$B$1089&gt;=7))</f>
        <v>26</v>
      </c>
    </row>
    <row r="87" spans="1:3">
      <c r="A87">
        <v>2022</v>
      </c>
      <c r="B87">
        <f>SUMPRODUCT((List!$Q$1:$Q$1089=A87)*(List!$O$1:$O$1089=""))</f>
        <v>23</v>
      </c>
      <c r="C87">
        <f>SUMPRODUCT((List!$Q$1:$Q$1089=$A87)*(List!$O$1:$O$1089="")*(List!$B$1:$B$1089&gt;=7))</f>
        <v>15</v>
      </c>
    </row>
    <row r="88" spans="1:3">
      <c r="A88">
        <v>2023</v>
      </c>
      <c r="B88" cm="1">
        <f t="array" ref="B88">SUMPRODUCT((List!$Q$1:$Q$1089=A88)*(List!$O$1:$O$1089=""))</f>
        <v>18</v>
      </c>
      <c r="C88">
        <f>SUMPRODUCT((List!$Q$1:$Q$1089=$A88)*(List!$O$1:$O$1089="")*(List!$B$1:$B$1089&gt;=7))</f>
        <v>9</v>
      </c>
    </row>
    <row r="89" spans="1:3">
      <c r="A89">
        <v>2024</v>
      </c>
      <c r="B89" cm="1">
        <f t="array" ref="B89">SUMPRODUCT((List!$Q$1:$Q$1089=A89)*(List!$O$1:$O$1089=""))</f>
        <v>18</v>
      </c>
      <c r="C89">
        <f>SUMPRODUCT((List!$Q$1:$Q$1089=$A89)*(List!$O$1:$O$1089="")*(List!$B$1:$B$1089&gt;=7))</f>
        <v>8</v>
      </c>
    </row>
    <row r="90" spans="1:3">
      <c r="A90" s="3" t="s">
        <v>520</v>
      </c>
      <c r="B90">
        <f>SUM(B2:B89)</f>
        <v>325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4"/>
  <sheetViews>
    <sheetView workbookViewId="0">
      <selection activeCell="G28" sqref="G28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1622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1414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1415</v>
      </c>
      <c r="T12" s="143" t="s">
        <v>1413</v>
      </c>
      <c r="U12" s="38" t="s">
        <v>857</v>
      </c>
      <c r="V12" s="34" t="s">
        <v>825</v>
      </c>
      <c r="W12" s="83">
        <v>20000000000000</v>
      </c>
      <c r="X12" s="146" t="s">
        <v>1412</v>
      </c>
    </row>
    <row r="13" spans="1:27" s="143" customFormat="1" ht="12.75" customHeight="1">
      <c r="A13" s="155" t="s">
        <v>1553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1556</v>
      </c>
      <c r="T13" s="143" t="s">
        <v>1554</v>
      </c>
      <c r="U13" s="34" t="s">
        <v>648</v>
      </c>
      <c r="V13" s="34" t="s">
        <v>1555</v>
      </c>
      <c r="W13" s="83">
        <v>2400000000000000</v>
      </c>
      <c r="X13" s="146" t="s">
        <v>1552</v>
      </c>
    </row>
    <row r="14" spans="1:27" ht="15">
      <c r="A14" s="102" t="s">
        <v>1607</v>
      </c>
      <c r="B14" s="149"/>
    </row>
  </sheetData>
  <phoneticPr fontId="29"/>
  <conditionalFormatting sqref="O2:O13">
    <cfRule type="cellIs" dxfId="2" priority="1" stopIfTrue="1" operator="between">
      <formula>1</formula>
      <formula>1</formula>
    </cfRule>
    <cfRule type="cellIs" dxfId="1" priority="2" stopIfTrue="1" operator="between">
      <formula>2</formula>
      <formula>3</formula>
    </cfRule>
    <cfRule type="cellIs" dxfId="0" priority="3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</hyperlinks>
  <pageMargins left="0.7" right="0.7" top="0.75" bottom="0.75" header="0.3" footer="0.3"/>
  <pageSetup paperSize="9" orientation="portrait"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2024-08-28T07:43:50Z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